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mpact_Rates" sheetId="1" state="visible" r:id="rId1"/>
    <sheet xmlns:r="http://schemas.openxmlformats.org/officeDocument/2006/relationships" name="Control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Notes_Sources" sheetId="4" state="visible" r:id="rId4"/>
    <sheet xmlns:r="http://schemas.openxmlformats.org/officeDocument/2006/relationships" name="30Y_Trajectory" sheetId="5" state="visible" r:id="rId5"/>
  </sheets>
  <definedNames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color rgb="000000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F0F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left" vertical="top" wrapText="1"/>
    </xf>
    <xf numFmtId="3" fontId="3" fillId="3" borderId="1" applyAlignment="1" pivotButton="0" quotePrefix="0" xfId="0">
      <alignment horizontal="right" vertical="top"/>
    </xf>
    <xf numFmtId="164" fontId="3" fillId="3" borderId="1" applyAlignment="1" pivotButton="0" quotePrefix="0" xfId="0">
      <alignment horizontal="center" vertical="top" wrapText="1"/>
    </xf>
    <xf numFmtId="4" fontId="0" fillId="0" borderId="1" applyAlignment="1" pivotButton="0" quotePrefix="0" xfId="0">
      <alignment horizontal="right" vertical="top"/>
    </xf>
    <xf numFmtId="0" fontId="1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2" fillId="2" borderId="1" applyAlignment="1" pivotButton="0" quotePrefix="0" xfId="0">
      <alignment horizontal="center" wrapText="1"/>
    </xf>
    <xf numFmtId="4" fontId="0" fillId="0" borderId="1" applyAlignment="1" pivotButton="0" quotePrefix="0" xfId="0">
      <alignment horizontal="right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0" customWidth="1" min="4" max="4"/>
    <col width="18" customWidth="1" min="5" max="5"/>
    <col width="10" customWidth="1" min="6" max="6"/>
    <col width="32" customWidth="1" min="7" max="7"/>
    <col width="16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 ht="42" customHeight="1">
      <c r="A1" s="1" t="inlineStr">
        <is>
          <t>Metric</t>
        </is>
      </c>
      <c r="B1" s="1" t="inlineStr">
        <is>
          <t>Type (Flow/Stock)</t>
        </is>
      </c>
      <c r="C1" s="1" t="inlineStr">
        <is>
          <t>Scope</t>
        </is>
      </c>
      <c r="D1" s="1" t="inlineStr">
        <is>
          <t>Base year</t>
        </is>
      </c>
      <c r="E1" s="1" t="inlineStr">
        <is>
          <t>Annual total (input)</t>
        </is>
      </c>
      <c r="F1" s="1" t="inlineStr">
        <is>
          <t>Unit</t>
        </is>
      </c>
      <c r="G1" s="1" t="inlineStr">
        <is>
          <t>Source URL</t>
        </is>
      </c>
      <c r="H1" s="1" t="inlineStr">
        <is>
          <t>Avoidable % (scenario)</t>
        </is>
      </c>
      <c r="I1" s="1" t="inlineStr">
        <is>
          <t>Notes</t>
        </is>
      </c>
      <c r="J1" s="1" t="inlineStr">
        <is>
          <t>Per month</t>
        </is>
      </c>
      <c r="K1" s="1" t="inlineStr">
        <is>
          <t>Per week</t>
        </is>
      </c>
      <c r="L1" s="1" t="inlineStr">
        <is>
          <t>Per day</t>
        </is>
      </c>
      <c r="M1" s="1" t="inlineStr">
        <is>
          <t>Per hour</t>
        </is>
      </c>
      <c r="N1" s="1" t="inlineStr">
        <is>
          <t>Per minute</t>
        </is>
      </c>
      <c r="O1" s="1" t="inlineStr">
        <is>
          <t>Avoidable / month</t>
        </is>
      </c>
      <c r="P1" s="1" t="inlineStr">
        <is>
          <t>Avoidable / week</t>
        </is>
      </c>
      <c r="Q1" s="1" t="inlineStr">
        <is>
          <t>Avoidable / day</t>
        </is>
      </c>
      <c r="R1" s="1" t="inlineStr">
        <is>
          <t>Avoidable / hour</t>
        </is>
      </c>
      <c r="S1" s="1" t="inlineStr">
        <is>
          <t>Avoidable / minute</t>
        </is>
      </c>
      <c r="T1" t="inlineStr">
        <is>
          <t>Target Avoidable % (Year 30)</t>
        </is>
      </c>
      <c r="U1" t="inlineStr">
        <is>
          <t>Avoidable per Day @ Year 30</t>
        </is>
      </c>
    </row>
    <row r="2">
      <c r="A2" s="2" t="inlineStr">
        <is>
          <t>All-cause deaths (global)</t>
        </is>
      </c>
      <c r="B2" s="3" t="inlineStr">
        <is>
          <t>Flow</t>
        </is>
      </c>
      <c r="C2" s="4" t="inlineStr">
        <is>
          <t>World</t>
        </is>
      </c>
      <c r="D2" s="3" t="n">
        <v>2025</v>
      </c>
      <c r="E2" s="5" t="n">
        <v>63000000</v>
      </c>
      <c r="F2" s="3" t="inlineStr">
        <is>
          <t>deaths</t>
        </is>
      </c>
      <c r="G2" s="4" t="inlineStr">
        <is>
          <t>https://ourworldindata.org/births-and-deaths</t>
        </is>
      </c>
      <c r="H2" s="6" t="n">
        <v>0.08</v>
      </c>
      <c r="I2" s="4" t="inlineStr">
        <is>
          <t>Uniform distribution assumed for per-time rates. Scenario target = avoidable share by Year 30 (systems reform + education + governance).</t>
        </is>
      </c>
      <c r="J2" s="7">
        <f>IF($B2="Flow",IF($E2="", "", $E2/Controls!$B$4),"")</f>
        <v/>
      </c>
      <c r="K2" s="7">
        <f>IF($B2="Flow",IF($E2="", "", $E2/Controls!$B$3),"")</f>
        <v/>
      </c>
      <c r="L2" s="7">
        <f>IF($B2="Flow",IF($E2="", "", $E2/Controls!$B$2),"")</f>
        <v/>
      </c>
      <c r="M2" s="7">
        <f>IF($B2="Flow",IF($E2="", "", $E2/(Controls!$B$2*Controls!$B$5)),"")</f>
        <v/>
      </c>
      <c r="N2" s="7">
        <f>IF($B2="Flow",IF($E2="", "", $E2/(Controls!$B$2*Controls!$B$5*Controls!$B$6)),"")</f>
        <v/>
      </c>
      <c r="O2" s="7">
        <f>IF($B2="Flow",IF($E2="", "", ($E2*$H2)/Controls!$B$4),"")</f>
        <v/>
      </c>
      <c r="P2" s="7">
        <f>IF($B2="Flow",IF($E2="", "", ($E2*$H2)/Controls!$B$3),"")</f>
        <v/>
      </c>
      <c r="Q2" s="7">
        <f>IF($B2="Flow",IF($E2="", "", ($E2*$H2)/Controls!$B$2),"")</f>
        <v/>
      </c>
      <c r="R2" s="7">
        <f>IF($B2="Flow",IF($E2="", "", ($E2*$H2)/(Controls!$B$2*Controls!$B$5)),"")</f>
        <v/>
      </c>
      <c r="S2" s="7">
        <f>IF($B2="Flow",IF($E2="", "", ($E2*$H2)/(Controls!$B$2*Controls!$B$5*Controls!$B$6)),"")</f>
        <v/>
      </c>
      <c r="T2" t="n">
        <v>0.08</v>
      </c>
      <c r="U2">
        <f>IF(E2="", "", E2*T2/365)</f>
        <v/>
      </c>
    </row>
    <row r="3">
      <c r="A3" s="2" t="inlineStr">
        <is>
          <t>Suicide deaths (global)</t>
        </is>
      </c>
      <c r="B3" s="3" t="inlineStr">
        <is>
          <t>Flow</t>
        </is>
      </c>
      <c r="C3" s="4" t="inlineStr">
        <is>
          <t>World</t>
        </is>
      </c>
      <c r="D3" s="3" t="n">
        <v>2023</v>
      </c>
      <c r="E3" s="5" t="n">
        <v>720000</v>
      </c>
      <c r="F3" s="3" t="inlineStr">
        <is>
          <t>deaths</t>
        </is>
      </c>
      <c r="G3" s="4" t="inlineStr">
        <is>
          <t>https://www.who.int/news-room/fact-sheets/detail/suicide</t>
        </is>
      </c>
      <c r="H3" s="6" t="n">
        <v>0.3</v>
      </c>
      <c r="I3" s="4" t="inlineStr">
        <is>
          <t>WHO says &gt;720,000 per year; use latest estimate you prefer. Scenario target = avoidable share by Year 30 (systems reform + education + governance).</t>
        </is>
      </c>
      <c r="J3" s="7">
        <f>IF($B3="Flow",IF($E3="", "", $E3/Controls!$B$4),"")</f>
        <v/>
      </c>
      <c r="K3" s="7">
        <f>IF($B3="Flow",IF($E3="", "", $E3/Controls!$B$3),"")</f>
        <v/>
      </c>
      <c r="L3" s="7">
        <f>IF($B3="Flow",IF($E3="", "", $E3/Controls!$B$2),"")</f>
        <v/>
      </c>
      <c r="M3" s="7">
        <f>IF($B3="Flow",IF($E3="", "", $E3/(Controls!$B$2*Controls!$B$5)),"")</f>
        <v/>
      </c>
      <c r="N3" s="7">
        <f>IF($B3="Flow",IF($E3="", "", $E3/(Controls!$B$2*Controls!$B$5*Controls!$B$6)),"")</f>
        <v/>
      </c>
      <c r="O3" s="7">
        <f>IF($B3="Flow",IF($E3="", "", ($E3*$H3)/Controls!$B$4),"")</f>
        <v/>
      </c>
      <c r="P3" s="7">
        <f>IF($B3="Flow",IF($E3="", "", ($E3*$H3)/Controls!$B$3),"")</f>
        <v/>
      </c>
      <c r="Q3" s="7">
        <f>IF($B3="Flow",IF($E3="", "", ($E3*$H3)/Controls!$B$2),"")</f>
        <v/>
      </c>
      <c r="R3" s="7">
        <f>IF($B3="Flow",IF($E3="", "", ($E3*$H3)/(Controls!$B$2*Controls!$B$5)),"")</f>
        <v/>
      </c>
      <c r="S3" s="7">
        <f>IF($B3="Flow",IF($E3="", "", ($E3*$H3)/(Controls!$B$2*Controls!$B$5*Controls!$B$6)),"")</f>
        <v/>
      </c>
      <c r="T3" t="n">
        <v>0.3</v>
      </c>
      <c r="U3">
        <f>IF(E3="", "", E3*T3/365)</f>
        <v/>
      </c>
    </row>
    <row r="4">
      <c r="A4" s="2" t="inlineStr">
        <is>
          <t>Intentional homicide victims (global)</t>
        </is>
      </c>
      <c r="B4" s="3" t="inlineStr">
        <is>
          <t>Flow</t>
        </is>
      </c>
      <c r="C4" s="4" t="inlineStr">
        <is>
          <t>World</t>
        </is>
      </c>
      <c r="D4" s="3" t="n">
        <v>2021</v>
      </c>
      <c r="E4" s="5" t="n">
        <v>458000</v>
      </c>
      <c r="F4" s="3" t="inlineStr">
        <is>
          <t>deaths</t>
        </is>
      </c>
      <c r="G4" s="4" t="inlineStr">
        <is>
          <t>https://www.unodc.org/documents/data-and-analysis/gsh/2023/GSH23_ExSum.pdf</t>
        </is>
      </c>
      <c r="H4" s="6" t="n">
        <v>0.25</v>
      </c>
      <c r="I4" s="4" t="inlineStr">
        <is>
          <t>UNODC estimate; equals ~52 victims per hour. Scenario target = avoidable share by Year 30 (systems reform + education + governance).</t>
        </is>
      </c>
      <c r="J4" s="7">
        <f>IF($B4="Flow",IF($E4="", "", $E4/Controls!$B$4),"")</f>
        <v/>
      </c>
      <c r="K4" s="7">
        <f>IF($B4="Flow",IF($E4="", "", $E4/Controls!$B$3),"")</f>
        <v/>
      </c>
      <c r="L4" s="7">
        <f>IF($B4="Flow",IF($E4="", "", $E4/Controls!$B$2),"")</f>
        <v/>
      </c>
      <c r="M4" s="7">
        <f>IF($B4="Flow",IF($E4="", "", $E4/(Controls!$B$2*Controls!$B$5)),"")</f>
        <v/>
      </c>
      <c r="N4" s="7">
        <f>IF($B4="Flow",IF($E4="", "", $E4/(Controls!$B$2*Controls!$B$5*Controls!$B$6)),"")</f>
        <v/>
      </c>
      <c r="O4" s="7">
        <f>IF($B4="Flow",IF($E4="", "", ($E4*$H4)/Controls!$B$4),"")</f>
        <v/>
      </c>
      <c r="P4" s="7">
        <f>IF($B4="Flow",IF($E4="", "", ($E4*$H4)/Controls!$B$3),"")</f>
        <v/>
      </c>
      <c r="Q4" s="7">
        <f>IF($B4="Flow",IF($E4="", "", ($E4*$H4)/Controls!$B$2),"")</f>
        <v/>
      </c>
      <c r="R4" s="7">
        <f>IF($B4="Flow",IF($E4="", "", ($E4*$H4)/(Controls!$B$2*Controls!$B$5)),"")</f>
        <v/>
      </c>
      <c r="S4" s="7">
        <f>IF($B4="Flow",IF($E4="", "", ($E4*$H4)/(Controls!$B$2*Controls!$B$5*Controls!$B$6)),"")</f>
        <v/>
      </c>
      <c r="T4" t="n">
        <v>0.25</v>
      </c>
      <c r="U4">
        <f>IF(E4="", "", E4*T4/365)</f>
        <v/>
      </c>
    </row>
    <row r="5">
      <c r="A5" s="2" t="inlineStr">
        <is>
          <t>Road traffic deaths (global)</t>
        </is>
      </c>
      <c r="B5" s="3" t="inlineStr">
        <is>
          <t>Flow</t>
        </is>
      </c>
      <c r="C5" s="4" t="inlineStr">
        <is>
          <t>World</t>
        </is>
      </c>
      <c r="D5" s="3" t="n">
        <v>2023</v>
      </c>
      <c r="E5" s="5" t="n">
        <v>1190000</v>
      </c>
      <c r="F5" s="3" t="inlineStr">
        <is>
          <t>deaths</t>
        </is>
      </c>
      <c r="G5" s="4" t="inlineStr">
        <is>
          <t>https://www.who.int/publications/b/68866</t>
        </is>
      </c>
      <c r="H5" s="6" t="n">
        <v>0.35</v>
      </c>
      <c r="I5" s="4" t="inlineStr">
        <is>
          <t>WHO global status report on road safety 2023. Scenario target = avoidable share by Year 30 (systems reform + education + governance).</t>
        </is>
      </c>
      <c r="J5" s="7">
        <f>IF($B5="Flow",IF($E5="", "", $E5/Controls!$B$4),"")</f>
        <v/>
      </c>
      <c r="K5" s="7">
        <f>IF($B5="Flow",IF($E5="", "", $E5/Controls!$B$3),"")</f>
        <v/>
      </c>
      <c r="L5" s="7">
        <f>IF($B5="Flow",IF($E5="", "", $E5/Controls!$B$2),"")</f>
        <v/>
      </c>
      <c r="M5" s="7">
        <f>IF($B5="Flow",IF($E5="", "", $E5/(Controls!$B$2*Controls!$B$5)),"")</f>
        <v/>
      </c>
      <c r="N5" s="7">
        <f>IF($B5="Flow",IF($E5="", "", $E5/(Controls!$B$2*Controls!$B$5*Controls!$B$6)),"")</f>
        <v/>
      </c>
      <c r="O5" s="7">
        <f>IF($B5="Flow",IF($E5="", "", ($E5*$H5)/Controls!$B$4),"")</f>
        <v/>
      </c>
      <c r="P5" s="7">
        <f>IF($B5="Flow",IF($E5="", "", ($E5*$H5)/Controls!$B$3),"")</f>
        <v/>
      </c>
      <c r="Q5" s="7">
        <f>IF($B5="Flow",IF($E5="", "", ($E5*$H5)/Controls!$B$2),"")</f>
        <v/>
      </c>
      <c r="R5" s="7">
        <f>IF($B5="Flow",IF($E5="", "", ($E5*$H5)/(Controls!$B$2*Controls!$B$5)),"")</f>
        <v/>
      </c>
      <c r="S5" s="7">
        <f>IF($B5="Flow",IF($E5="", "", ($E5*$H5)/(Controls!$B$2*Controls!$B$5*Controls!$B$6)),"")</f>
        <v/>
      </c>
      <c r="T5" t="n">
        <v>0.35</v>
      </c>
      <c r="U5">
        <f>IF(E5="", "", E5*T5/365)</f>
        <v/>
      </c>
    </row>
    <row r="6">
      <c r="A6" s="2" t="inlineStr">
        <is>
          <t>Maternal deaths (global)</t>
        </is>
      </c>
      <c r="B6" s="3" t="inlineStr">
        <is>
          <t>Flow</t>
        </is>
      </c>
      <c r="C6" s="4" t="inlineStr">
        <is>
          <t>World</t>
        </is>
      </c>
      <c r="D6" s="3" t="n">
        <v>2023</v>
      </c>
      <c r="E6" s="5" t="n">
        <v>260000</v>
      </c>
      <c r="F6" s="3" t="inlineStr">
        <is>
          <t>deaths</t>
        </is>
      </c>
      <c r="G6" s="4" t="inlineStr">
        <is>
          <t>https://www.who.int/news-room/fact-sheets/detail/maternal-mortality</t>
        </is>
      </c>
      <c r="H6" s="6" t="n">
        <v>0.6</v>
      </c>
      <c r="I6" s="4" t="inlineStr">
        <is>
          <t>Most maternal deaths are preventable (WHO). Scenario target = avoidable share by Year 30 (systems reform + education + governance).</t>
        </is>
      </c>
      <c r="J6" s="7">
        <f>IF($B6="Flow",IF($E6="", "", $E6/Controls!$B$4),"")</f>
        <v/>
      </c>
      <c r="K6" s="7">
        <f>IF($B6="Flow",IF($E6="", "", $E6/Controls!$B$3),"")</f>
        <v/>
      </c>
      <c r="L6" s="7">
        <f>IF($B6="Flow",IF($E6="", "", $E6/Controls!$B$2),"")</f>
        <v/>
      </c>
      <c r="M6" s="7">
        <f>IF($B6="Flow",IF($E6="", "", $E6/(Controls!$B$2*Controls!$B$5)),"")</f>
        <v/>
      </c>
      <c r="N6" s="7">
        <f>IF($B6="Flow",IF($E6="", "", $E6/(Controls!$B$2*Controls!$B$5*Controls!$B$6)),"")</f>
        <v/>
      </c>
      <c r="O6" s="7">
        <f>IF($B6="Flow",IF($E6="", "", ($E6*$H6)/Controls!$B$4),"")</f>
        <v/>
      </c>
      <c r="P6" s="7">
        <f>IF($B6="Flow",IF($E6="", "", ($E6*$H6)/Controls!$B$3),"")</f>
        <v/>
      </c>
      <c r="Q6" s="7">
        <f>IF($B6="Flow",IF($E6="", "", ($E6*$H6)/Controls!$B$2),"")</f>
        <v/>
      </c>
      <c r="R6" s="7">
        <f>IF($B6="Flow",IF($E6="", "", ($E6*$H6)/(Controls!$B$2*Controls!$B$5)),"")</f>
        <v/>
      </c>
      <c r="S6" s="7">
        <f>IF($B6="Flow",IF($E6="", "", ($E6*$H6)/(Controls!$B$2*Controls!$B$5*Controls!$B$6)),"")</f>
        <v/>
      </c>
      <c r="T6" t="n">
        <v>0.6</v>
      </c>
      <c r="U6">
        <f>IF(E6="", "", E6*T6/365)</f>
        <v/>
      </c>
    </row>
    <row r="7">
      <c r="A7" s="2" t="inlineStr">
        <is>
          <t>Induced abortions (global)</t>
        </is>
      </c>
      <c r="B7" s="3" t="inlineStr">
        <is>
          <t>Flow</t>
        </is>
      </c>
      <c r="C7" s="4" t="inlineStr">
        <is>
          <t>World</t>
        </is>
      </c>
      <c r="D7" s="3" t="n">
        <v>2019</v>
      </c>
      <c r="E7" s="5" t="n">
        <v>73000000</v>
      </c>
      <c r="F7" s="3" t="inlineStr">
        <is>
          <t>procedures</t>
        </is>
      </c>
      <c r="G7" s="4" t="inlineStr">
        <is>
          <t>https://www.guttmacher.org/fact-sheet/induced-abortion-worldwide</t>
        </is>
      </c>
      <c r="H7" s="6" t="n">
        <v>0.35</v>
      </c>
      <c r="I7" s="4" t="inlineStr">
        <is>
          <t>Avg per year (2015–2019); treat as indicative. Scenario target = avoidable share by Year 30 (systems reform + education + governance).</t>
        </is>
      </c>
      <c r="J7" s="7">
        <f>IF($B7="Flow",IF($E7="", "", $E7/Controls!$B$4),"")</f>
        <v/>
      </c>
      <c r="K7" s="7">
        <f>IF($B7="Flow",IF($E7="", "", $E7/Controls!$B$3),"")</f>
        <v/>
      </c>
      <c r="L7" s="7">
        <f>IF($B7="Flow",IF($E7="", "", $E7/Controls!$B$2),"")</f>
        <v/>
      </c>
      <c r="M7" s="7">
        <f>IF($B7="Flow",IF($E7="", "", $E7/(Controls!$B$2*Controls!$B$5)),"")</f>
        <v/>
      </c>
      <c r="N7" s="7">
        <f>IF($B7="Flow",IF($E7="", "", $E7/(Controls!$B$2*Controls!$B$5*Controls!$B$6)),"")</f>
        <v/>
      </c>
      <c r="O7" s="7">
        <f>IF($B7="Flow",IF($E7="", "", ($E7*$H7)/Controls!$B$4),"")</f>
        <v/>
      </c>
      <c r="P7" s="7">
        <f>IF($B7="Flow",IF($E7="", "", ($E7*$H7)/Controls!$B$3),"")</f>
        <v/>
      </c>
      <c r="Q7" s="7">
        <f>IF($B7="Flow",IF($E7="", "", ($E7*$H7)/Controls!$B$2),"")</f>
        <v/>
      </c>
      <c r="R7" s="7">
        <f>IF($B7="Flow",IF($E7="", "", ($E7*$H7)/(Controls!$B$2*Controls!$B$5)),"")</f>
        <v/>
      </c>
      <c r="S7" s="7">
        <f>IF($B7="Flow",IF($E7="", "", ($E7*$H7)/(Controls!$B$2*Controls!$B$5*Controls!$B$6)),"")</f>
        <v/>
      </c>
      <c r="T7" t="n">
        <v>0.35</v>
      </c>
      <c r="U7">
        <f>IF(E7="", "", E7*T7/365)</f>
        <v/>
      </c>
    </row>
    <row r="8">
      <c r="A8" s="2" t="inlineStr">
        <is>
          <t>Battle-related deaths (global)</t>
        </is>
      </c>
      <c r="B8" s="3" t="inlineStr">
        <is>
          <t>Flow</t>
        </is>
      </c>
      <c r="C8" s="4" t="inlineStr">
        <is>
          <t>World</t>
        </is>
      </c>
      <c r="D8" s="3" t="n">
        <v>2023</v>
      </c>
      <c r="E8" s="5" t="n">
        <v>129000</v>
      </c>
      <c r="F8" s="3" t="inlineStr">
        <is>
          <t>deaths</t>
        </is>
      </c>
      <c r="G8" s="4" t="inlineStr">
        <is>
          <t>https://www.prio.org/news/3616</t>
        </is>
      </c>
      <c r="H8" s="6" t="n">
        <v>0.15</v>
      </c>
      <c r="I8" s="4" t="inlineStr">
        <is>
          <t>PRIO summary based on UCDP: ~129k battle-related deaths in 2023. Scenario target = avoidable share by Year 30 (systems reform + education + governance).</t>
        </is>
      </c>
      <c r="J8" s="7">
        <f>IF($B8="Flow",IF($E8="", "", $E8/Controls!$B$4),"")</f>
        <v/>
      </c>
      <c r="K8" s="7">
        <f>IF($B8="Flow",IF($E8="", "", $E8/Controls!$B$3),"")</f>
        <v/>
      </c>
      <c r="L8" s="7">
        <f>IF($B8="Flow",IF($E8="", "", $E8/Controls!$B$2),"")</f>
        <v/>
      </c>
      <c r="M8" s="7">
        <f>IF($B8="Flow",IF($E8="", "", $E8/(Controls!$B$2*Controls!$B$5)),"")</f>
        <v/>
      </c>
      <c r="N8" s="7">
        <f>IF($B8="Flow",IF($E8="", "", $E8/(Controls!$B$2*Controls!$B$5*Controls!$B$6)),"")</f>
        <v/>
      </c>
      <c r="O8" s="7">
        <f>IF($B8="Flow",IF($E8="", "", ($E8*$H8)/Controls!$B$4),"")</f>
        <v/>
      </c>
      <c r="P8" s="7">
        <f>IF($B8="Flow",IF($E8="", "", ($E8*$H8)/Controls!$B$3),"")</f>
        <v/>
      </c>
      <c r="Q8" s="7">
        <f>IF($B8="Flow",IF($E8="", "", ($E8*$H8)/Controls!$B$2),"")</f>
        <v/>
      </c>
      <c r="R8" s="7">
        <f>IF($B8="Flow",IF($E8="", "", ($E8*$H8)/(Controls!$B$2*Controls!$B$5)),"")</f>
        <v/>
      </c>
      <c r="S8" s="7">
        <f>IF($B8="Flow",IF($E8="", "", ($E8*$H8)/(Controls!$B$2*Controls!$B$5*Controls!$B$6)),"")</f>
        <v/>
      </c>
      <c r="T8" t="n">
        <v>0.15</v>
      </c>
      <c r="U8">
        <f>IF(E8="", "", E8*T8/365)</f>
        <v/>
      </c>
    </row>
    <row r="9">
      <c r="A9" s="2" t="inlineStr">
        <is>
          <t>Civilian deaths from targeted attacks (global)</t>
        </is>
      </c>
      <c r="B9" s="3" t="inlineStr">
        <is>
          <t>Flow</t>
        </is>
      </c>
      <c r="C9" s="4" t="inlineStr">
        <is>
          <t>World</t>
        </is>
      </c>
      <c r="D9" s="3" t="n">
        <v>2024</v>
      </c>
      <c r="E9" s="5" t="n">
        <v>13900</v>
      </c>
      <c r="F9" s="3" t="inlineStr">
        <is>
          <t>deaths</t>
        </is>
      </c>
      <c r="G9" s="4" t="inlineStr">
        <is>
          <t>https://www.uu.se/en/press/press-releases/2025/2025-06-11-ucdp-sharp-increase-in-conflicts-and-wars</t>
        </is>
      </c>
      <c r="H9" s="6" t="n">
        <v>0.2</v>
      </c>
      <c r="I9" s="4" t="inlineStr">
        <is>
          <t>UCDP: violence explicitly targeting civilians. Scenario target = avoidable share by Year 30 (systems reform + education + governance).</t>
        </is>
      </c>
      <c r="J9" s="7">
        <f>IF($B9="Flow",IF($E9="", "", $E9/Controls!$B$4),"")</f>
        <v/>
      </c>
      <c r="K9" s="7">
        <f>IF($B9="Flow",IF($E9="", "", $E9/Controls!$B$3),"")</f>
        <v/>
      </c>
      <c r="L9" s="7">
        <f>IF($B9="Flow",IF($E9="", "", $E9/Controls!$B$2),"")</f>
        <v/>
      </c>
      <c r="M9" s="7">
        <f>IF($B9="Flow",IF($E9="", "", $E9/(Controls!$B$2*Controls!$B$5)),"")</f>
        <v/>
      </c>
      <c r="N9" s="7">
        <f>IF($B9="Flow",IF($E9="", "", $E9/(Controls!$B$2*Controls!$B$5*Controls!$B$6)),"")</f>
        <v/>
      </c>
      <c r="O9" s="7">
        <f>IF($B9="Flow",IF($E9="", "", ($E9*$H9)/Controls!$B$4),"")</f>
        <v/>
      </c>
      <c r="P9" s="7">
        <f>IF($B9="Flow",IF($E9="", "", ($E9*$H9)/Controls!$B$3),"")</f>
        <v/>
      </c>
      <c r="Q9" s="7">
        <f>IF($B9="Flow",IF($E9="", "", ($E9*$H9)/Controls!$B$2),"")</f>
        <v/>
      </c>
      <c r="R9" s="7">
        <f>IF($B9="Flow",IF($E9="", "", ($E9*$H9)/(Controls!$B$2*Controls!$B$5)),"")</f>
        <v/>
      </c>
      <c r="S9" s="7">
        <f>IF($B9="Flow",IF($E9="", "", ($E9*$H9)/(Controls!$B$2*Controls!$B$5*Controls!$B$6)),"")</f>
        <v/>
      </c>
      <c r="T9" t="n">
        <v>0.2</v>
      </c>
      <c r="U9">
        <f>IF(E9="", "", E9*T9/365)</f>
        <v/>
      </c>
    </row>
    <row r="10">
      <c r="A10" s="2" t="inlineStr">
        <is>
          <t>People forcibly evicted (global)</t>
        </is>
      </c>
      <c r="B10" s="3" t="inlineStr">
        <is>
          <t>Flow</t>
        </is>
      </c>
      <c r="C10" s="4" t="inlineStr">
        <is>
          <t>World</t>
        </is>
      </c>
      <c r="D10" s="3" t="n">
        <v>2024</v>
      </c>
      <c r="E10" s="5" t="n">
        <v>2000000</v>
      </c>
      <c r="F10" s="3" t="inlineStr">
        <is>
          <t>people</t>
        </is>
      </c>
      <c r="G10" s="4" t="inlineStr">
        <is>
          <t>https://unhabitat.org/programme/housing-rights</t>
        </is>
      </c>
      <c r="H10" s="6" t="n">
        <v>0.3</v>
      </c>
      <c r="I10" s="4" t="inlineStr">
        <is>
          <t>UN-Habitat programme page cites 2M evicted yearly (context-dependent). Scenario target = avoidable share by Year 30 (systems reform + education + governance).</t>
        </is>
      </c>
      <c r="J10" s="7">
        <f>IF($B10="Flow",IF($E10="", "", $E10/Controls!$B$4),"")</f>
        <v/>
      </c>
      <c r="K10" s="7">
        <f>IF($B10="Flow",IF($E10="", "", $E10/Controls!$B$3),"")</f>
        <v/>
      </c>
      <c r="L10" s="7">
        <f>IF($B10="Flow",IF($E10="", "", $E10/Controls!$B$2),"")</f>
        <v/>
      </c>
      <c r="M10" s="7">
        <f>IF($B10="Flow",IF($E10="", "", $E10/(Controls!$B$2*Controls!$B$5)),"")</f>
        <v/>
      </c>
      <c r="N10" s="7">
        <f>IF($B10="Flow",IF($E10="", "", $E10/(Controls!$B$2*Controls!$B$5*Controls!$B$6)),"")</f>
        <v/>
      </c>
      <c r="O10" s="7">
        <f>IF($B10="Flow",IF($E10="", "", ($E10*$H10)/Controls!$B$4),"")</f>
        <v/>
      </c>
      <c r="P10" s="7">
        <f>IF($B10="Flow",IF($E10="", "", ($E10*$H10)/Controls!$B$3),"")</f>
        <v/>
      </c>
      <c r="Q10" s="7">
        <f>IF($B10="Flow",IF($E10="", "", ($E10*$H10)/Controls!$B$2),"")</f>
        <v/>
      </c>
      <c r="R10" s="7">
        <f>IF($B10="Flow",IF($E10="", "", ($E10*$H10)/(Controls!$B$2*Controls!$B$5)),"")</f>
        <v/>
      </c>
      <c r="S10" s="7">
        <f>IF($B10="Flow",IF($E10="", "", ($E10*$H10)/(Controls!$B$2*Controls!$B$5*Controls!$B$6)),"")</f>
        <v/>
      </c>
      <c r="T10" t="n">
        <v>0.3</v>
      </c>
      <c r="U10">
        <f>IF(E10="", "", E10*T10/365)</f>
        <v/>
      </c>
    </row>
    <row r="11">
      <c r="A11" s="2" t="inlineStr">
        <is>
          <t>Homeless people (global estimate)</t>
        </is>
      </c>
      <c r="B11" s="3" t="inlineStr">
        <is>
          <t>Stock</t>
        </is>
      </c>
      <c r="C11" s="4" t="inlineStr">
        <is>
          <t>World</t>
        </is>
      </c>
      <c r="D11" s="3" t="n">
        <v>2025</v>
      </c>
      <c r="E11" s="5" t="n">
        <v>318000000</v>
      </c>
      <c r="F11" s="3" t="inlineStr">
        <is>
          <t>people</t>
        </is>
      </c>
      <c r="G11" s="4" t="inlineStr">
        <is>
          <t>https://social.desa.un.org/world-summit-2025/blog/300million-people-homeless-worldwide</t>
        </is>
      </c>
      <c r="H11" s="6" t="n">
        <v>0.2</v>
      </c>
      <c r="I11" s="4" t="inlineStr">
        <is>
          <t>Stock: do NOT interpret per-minute as events; use as point-in-time estimate. Scenario target = avoidable share by Year 30 (systems reform + education + governance).</t>
        </is>
      </c>
      <c r="J11" s="7">
        <f>IF($B11="Flow",IF($E11="", "", $E11/Controls!$B$4),"")</f>
        <v/>
      </c>
      <c r="K11" s="7">
        <f>IF($B11="Flow",IF($E11="", "", $E11/Controls!$B$3),"")</f>
        <v/>
      </c>
      <c r="L11" s="7">
        <f>IF($B11="Flow",IF($E11="", "", $E11/Controls!$B$2),"")</f>
        <v/>
      </c>
      <c r="M11" s="7">
        <f>IF($B11="Flow",IF($E11="", "", $E11/(Controls!$B$2*Controls!$B$5)),"")</f>
        <v/>
      </c>
      <c r="N11" s="7">
        <f>IF($B11="Flow",IF($E11="", "", $E11/(Controls!$B$2*Controls!$B$5*Controls!$B$6)),"")</f>
        <v/>
      </c>
      <c r="O11" s="7">
        <f>IF($B11="Flow",IF($E11="", "", ($E11*$H11)/Controls!$B$4),"")</f>
        <v/>
      </c>
      <c r="P11" s="7">
        <f>IF($B11="Flow",IF($E11="", "", ($E11*$H11)/Controls!$B$3),"")</f>
        <v/>
      </c>
      <c r="Q11" s="7">
        <f>IF($B11="Flow",IF($E11="", "", ($E11*$H11)/Controls!$B$2),"")</f>
        <v/>
      </c>
      <c r="R11" s="7">
        <f>IF($B11="Flow",IF($E11="", "", ($E11*$H11)/(Controls!$B$2*Controls!$B$5)),"")</f>
        <v/>
      </c>
      <c r="S11" s="7">
        <f>IF($B11="Flow",IF($E11="", "", ($E11*$H11)/(Controls!$B$2*Controls!$B$5*Controls!$B$6)),"")</f>
        <v/>
      </c>
      <c r="T11" t="n">
        <v>0.2</v>
      </c>
      <c r="U11">
        <f>IF(E11="", "", E11*T11/365)</f>
        <v/>
      </c>
    </row>
    <row r="12">
      <c r="A12" s="2" t="inlineStr">
        <is>
          <t>People in extreme poverty (global, IPL $3/day)</t>
        </is>
      </c>
      <c r="B12" s="3" t="inlineStr">
        <is>
          <t>Stock</t>
        </is>
      </c>
      <c r="C12" s="4" t="inlineStr">
        <is>
          <t>World</t>
        </is>
      </c>
      <c r="D12" s="3" t="n">
        <v>2024</v>
      </c>
      <c r="E12" s="5" t="inlineStr"/>
      <c r="F12" s="3" t="inlineStr">
        <is>
          <t>people</t>
        </is>
      </c>
      <c r="G12" s="4" t="inlineStr">
        <is>
          <t>https://ourworldindata.org/grapher/total-population-in-extreme-poverty</t>
        </is>
      </c>
      <c r="H12" s="6" t="n">
        <v>0.1</v>
      </c>
      <c r="I12" s="4" t="inlineStr">
        <is>
          <t>Stock: enter value for selected year; per-time rates disabled. Scenario target = avoidable share by Year 30 (systems reform + education + governance).</t>
        </is>
      </c>
      <c r="J12" s="7">
        <f>IF($B12="Flow",IF($E12="", "", $E12/Controls!$B$4),"")</f>
        <v/>
      </c>
      <c r="K12" s="7">
        <f>IF($B12="Flow",IF($E12="", "", $E12/Controls!$B$3),"")</f>
        <v/>
      </c>
      <c r="L12" s="7">
        <f>IF($B12="Flow",IF($E12="", "", $E12/Controls!$B$2),"")</f>
        <v/>
      </c>
      <c r="M12" s="7">
        <f>IF($B12="Flow",IF($E12="", "", $E12/(Controls!$B$2*Controls!$B$5)),"")</f>
        <v/>
      </c>
      <c r="N12" s="7">
        <f>IF($B12="Flow",IF($E12="", "", $E12/(Controls!$B$2*Controls!$B$5*Controls!$B$6)),"")</f>
        <v/>
      </c>
      <c r="O12" s="7">
        <f>IF($B12="Flow",IF($E12="", "", ($E12*$H12)/Controls!$B$4),"")</f>
        <v/>
      </c>
      <c r="P12" s="7">
        <f>IF($B12="Flow",IF($E12="", "", ($E12*$H12)/Controls!$B$3),"")</f>
        <v/>
      </c>
      <c r="Q12" s="7">
        <f>IF($B12="Flow",IF($E12="", "", ($E12*$H12)/Controls!$B$2),"")</f>
        <v/>
      </c>
      <c r="R12" s="7">
        <f>IF($B12="Flow",IF($E12="", "", ($E12*$H12)/(Controls!$B$2*Controls!$B$5)),"")</f>
        <v/>
      </c>
      <c r="S12" s="7">
        <f>IF($B12="Flow",IF($E12="", "", ($E12*$H12)/(Controls!$B$2*Controls!$B$5*Controls!$B$6)),"")</f>
        <v/>
      </c>
      <c r="T12" t="n">
        <v>0.1</v>
      </c>
      <c r="U12">
        <f>IF(E12="", "", E12*T12/365)</f>
        <v/>
      </c>
    </row>
    <row r="13">
      <c r="A13" s="2" t="inlineStr">
        <is>
          <t>Reported rape cases (input needed)</t>
        </is>
      </c>
      <c r="B13" s="3" t="inlineStr">
        <is>
          <t>Flow</t>
        </is>
      </c>
      <c r="C13" s="4" t="inlineStr">
        <is>
          <t>Varies</t>
        </is>
      </c>
      <c r="D13" s="3" t="inlineStr"/>
      <c r="E13" s="5" t="inlineStr"/>
      <c r="F13" s="3" t="inlineStr">
        <is>
          <t>cases</t>
        </is>
      </c>
      <c r="G13" s="4" t="inlineStr"/>
      <c r="H13" s="6" t="n">
        <v>0.35</v>
      </c>
      <c r="I13" s="4" t="inlineStr">
        <is>
          <t>No single global annual count; definitions + reporting vary widely. Use a chosen dataset + scope. Scenario target = avoidable share by Year 30 (systems reform + education + governance).</t>
        </is>
      </c>
      <c r="J13" s="7">
        <f>IF($B13="Flow",IF($E13="", "", $E13/Controls!$B$4),"")</f>
        <v/>
      </c>
      <c r="K13" s="7">
        <f>IF($B13="Flow",IF($E13="", "", $E13/Controls!$B$3),"")</f>
        <v/>
      </c>
      <c r="L13" s="7">
        <f>IF($B13="Flow",IF($E13="", "", $E13/Controls!$B$2),"")</f>
        <v/>
      </c>
      <c r="M13" s="7">
        <f>IF($B13="Flow",IF($E13="", "", $E13/(Controls!$B$2*Controls!$B$5)),"")</f>
        <v/>
      </c>
      <c r="N13" s="7">
        <f>IF($B13="Flow",IF($E13="", "", $E13/(Controls!$B$2*Controls!$B$5*Controls!$B$6)),"")</f>
        <v/>
      </c>
      <c r="O13" s="7">
        <f>IF($B13="Flow",IF($E13="", "", ($E13*$H13)/Controls!$B$4),"")</f>
        <v/>
      </c>
      <c r="P13" s="7">
        <f>IF($B13="Flow",IF($E13="", "", ($E13*$H13)/Controls!$B$3),"")</f>
        <v/>
      </c>
      <c r="Q13" s="7">
        <f>IF($B13="Flow",IF($E13="", "", ($E13*$H13)/Controls!$B$2),"")</f>
        <v/>
      </c>
      <c r="R13" s="7">
        <f>IF($B13="Flow",IF($E13="", "", ($E13*$H13)/(Controls!$B$2*Controls!$B$5)),"")</f>
        <v/>
      </c>
      <c r="S13" s="7">
        <f>IF($B13="Flow",IF($E13="", "", ($E13*$H13)/(Controls!$B$2*Controls!$B$5*Controls!$B$6)),"")</f>
        <v/>
      </c>
      <c r="T13" t="n">
        <v>0.35</v>
      </c>
      <c r="U13">
        <f>IF(E13="", "", E13*T13/365)</f>
        <v/>
      </c>
    </row>
    <row r="14">
      <c r="A14" s="2" t="inlineStr">
        <is>
          <t>People experiencing sexual violence (lifetime, women 15+)</t>
        </is>
      </c>
      <c r="B14" s="3" t="inlineStr">
        <is>
          <t>Stock</t>
        </is>
      </c>
      <c r="C14" s="4" t="inlineStr">
        <is>
          <t>Global</t>
        </is>
      </c>
      <c r="D14" s="3" t="n">
        <v>2025</v>
      </c>
      <c r="E14" s="5" t="n">
        <v>263000000</v>
      </c>
      <c r="F14" s="3" t="inlineStr">
        <is>
          <t>people</t>
        </is>
      </c>
      <c r="G14" s="4" t="inlineStr">
        <is>
          <t>https://www.unwomen.org/en/articles/facts-and-figures/facts-and-figures-ending-violence-against-women</t>
        </is>
      </c>
      <c r="H14" s="6" t="n">
        <v>0.15</v>
      </c>
      <c r="I14" s="4" t="inlineStr">
        <is>
          <t>Prevalence stock; not an annual flow. Scenario target = avoidable share by Year 30 (systems reform + education + governance).</t>
        </is>
      </c>
      <c r="J14" s="7">
        <f>IF($B14="Flow",IF($E14="", "", $E14/Controls!$B$4),"")</f>
        <v/>
      </c>
      <c r="K14" s="7">
        <f>IF($B14="Flow",IF($E14="", "", $E14/Controls!$B$3),"")</f>
        <v/>
      </c>
      <c r="L14" s="7">
        <f>IF($B14="Flow",IF($E14="", "", $E14/Controls!$B$2),"")</f>
        <v/>
      </c>
      <c r="M14" s="7">
        <f>IF($B14="Flow",IF($E14="", "", $E14/(Controls!$B$2*Controls!$B$5)),"")</f>
        <v/>
      </c>
      <c r="N14" s="7">
        <f>IF($B14="Flow",IF($E14="", "", $E14/(Controls!$B$2*Controls!$B$5*Controls!$B$6)),"")</f>
        <v/>
      </c>
      <c r="O14" s="7">
        <f>IF($B14="Flow",IF($E14="", "", ($E14*$H14)/Controls!$B$4),"")</f>
        <v/>
      </c>
      <c r="P14" s="7">
        <f>IF($B14="Flow",IF($E14="", "", ($E14*$H14)/Controls!$B$3),"")</f>
        <v/>
      </c>
      <c r="Q14" s="7">
        <f>IF($B14="Flow",IF($E14="", "", ($E14*$H14)/Controls!$B$2),"")</f>
        <v/>
      </c>
      <c r="R14" s="7">
        <f>IF($B14="Flow",IF($E14="", "", ($E14*$H14)/(Controls!$B$2*Controls!$B$5)),"")</f>
        <v/>
      </c>
      <c r="S14" s="7">
        <f>IF($B14="Flow",IF($E14="", "", ($E14*$H14)/(Controls!$B$2*Controls!$B$5*Controls!$B$6)),"")</f>
        <v/>
      </c>
      <c r="T14" t="n">
        <v>0.15</v>
      </c>
      <c r="U14">
        <f>IF(E14="", "", E14*T14/365)</f>
        <v/>
      </c>
    </row>
    <row r="15">
      <c r="A15" s="2" t="inlineStr">
        <is>
          <t>Deaths due to aid cuts (scenario input)</t>
        </is>
      </c>
      <c r="B15" s="3" t="inlineStr">
        <is>
          <t>Flow</t>
        </is>
      </c>
      <c r="C15" s="4" t="inlineStr">
        <is>
          <t>World</t>
        </is>
      </c>
      <c r="D15" s="3" t="n">
        <v>2030</v>
      </c>
      <c r="E15" s="5" t="inlineStr"/>
      <c r="F15" s="3" t="inlineStr">
        <is>
          <t>deaths</t>
        </is>
      </c>
      <c r="G15" s="4" t="inlineStr">
        <is>
          <t>https://www.washingtonpost.com/health/2026/02/02/foreign-aid-cuts-deaths-lancet/</t>
        </is>
      </c>
      <c r="H15" s="6" t="n">
        <v>0.5</v>
      </c>
      <c r="I15" s="4" t="inlineStr">
        <is>
          <t>Example of policy-driven avoidable deaths; input your scenario estimate. Scenario target = avoidable share by Year 30 (systems reform + education + governance).</t>
        </is>
      </c>
      <c r="J15" s="7">
        <f>IF($B15="Flow",IF($E15="", "", $E15/Controls!$B$4),"")</f>
        <v/>
      </c>
      <c r="K15" s="7">
        <f>IF($B15="Flow",IF($E15="", "", $E15/Controls!$B$3),"")</f>
        <v/>
      </c>
      <c r="L15" s="7">
        <f>IF($B15="Flow",IF($E15="", "", $E15/Controls!$B$2),"")</f>
        <v/>
      </c>
      <c r="M15" s="7">
        <f>IF($B15="Flow",IF($E15="", "", $E15/(Controls!$B$2*Controls!$B$5)),"")</f>
        <v/>
      </c>
      <c r="N15" s="7">
        <f>IF($B15="Flow",IF($E15="", "", $E15/(Controls!$B$2*Controls!$B$5*Controls!$B$6)),"")</f>
        <v/>
      </c>
      <c r="O15" s="7">
        <f>IF($B15="Flow",IF($E15="", "", ($E15*$H15)/Controls!$B$4),"")</f>
        <v/>
      </c>
      <c r="P15" s="7">
        <f>IF($B15="Flow",IF($E15="", "", ($E15*$H15)/Controls!$B$3),"")</f>
        <v/>
      </c>
      <c r="Q15" s="7">
        <f>IF($B15="Flow",IF($E15="", "", ($E15*$H15)/Controls!$B$2),"")</f>
        <v/>
      </c>
      <c r="R15" s="7">
        <f>IF($B15="Flow",IF($E15="", "", ($E15*$H15)/(Controls!$B$2*Controls!$B$5)),"")</f>
        <v/>
      </c>
      <c r="S15" s="7">
        <f>IF($B15="Flow",IF($E15="", "", ($E15*$H15)/(Controls!$B$2*Controls!$B$5*Controls!$B$6)),"")</f>
        <v/>
      </c>
      <c r="T15" t="n">
        <v>0.5</v>
      </c>
      <c r="U15">
        <f>IF(E15="", "", E15*T15/365)</f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8" t="inlineStr">
        <is>
          <t>Assumption</t>
        </is>
      </c>
      <c r="B1" s="9" t="inlineStr">
        <is>
          <t>Value</t>
        </is>
      </c>
    </row>
    <row r="2">
      <c r="A2" s="10" t="inlineStr">
        <is>
          <t>Days_per_year</t>
        </is>
      </c>
      <c r="B2" s="11" t="n">
        <v>365</v>
      </c>
    </row>
    <row r="3">
      <c r="A3" s="10" t="inlineStr">
        <is>
          <t>Weeks_per_year</t>
        </is>
      </c>
      <c r="B3" s="11" t="n">
        <v>52</v>
      </c>
    </row>
    <row r="4">
      <c r="A4" s="10" t="inlineStr">
        <is>
          <t>Months_per_year</t>
        </is>
      </c>
      <c r="B4" s="11" t="n">
        <v>12</v>
      </c>
    </row>
    <row r="5">
      <c r="A5" s="10" t="inlineStr">
        <is>
          <t>Hours_per_day</t>
        </is>
      </c>
      <c r="B5" s="11" t="n">
        <v>24</v>
      </c>
    </row>
    <row r="6">
      <c r="A6" s="10" t="inlineStr">
        <is>
          <t>Minutes_per_hour</t>
        </is>
      </c>
      <c r="B6" s="11" t="n">
        <v>60</v>
      </c>
    </row>
    <row r="7">
      <c r="A7" s="10" t="inlineStr">
        <is>
          <t>Seconds_per_minute</t>
        </is>
      </c>
      <c r="B7" s="11" t="n">
        <v>60</v>
      </c>
    </row>
    <row r="10">
      <c r="A10" t="inlineStr">
        <is>
          <t>S-curve k</t>
        </is>
      </c>
      <c r="B10" t="n">
        <v>0.28</v>
      </c>
    </row>
    <row r="11">
      <c r="A11" t="inlineStr">
        <is>
          <t>S-curve midpoint (years)</t>
        </is>
      </c>
      <c r="B11" t="n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2" t="inlineStr">
        <is>
          <t>Scenario Summary (Flow metrics only)</t>
        </is>
      </c>
    </row>
    <row r="3">
      <c r="A3" t="inlineStr">
        <is>
          <t>Set an 'Avoidable %' per row on Impact_Rates to estimate reform potential.</t>
        </is>
      </c>
    </row>
    <row r="5" ht="30" customHeight="1">
      <c r="A5" s="13" t="inlineStr">
        <is>
          <t>Total annual (observed)</t>
        </is>
      </c>
      <c r="B5" s="13" t="inlineStr">
        <is>
          <t>Total annual (avoidable)</t>
        </is>
      </c>
      <c r="C5" s="13" t="inlineStr">
        <is>
          <t>Total per day (observed)</t>
        </is>
      </c>
      <c r="D5" s="13" t="inlineStr">
        <is>
          <t>Total per day (avoidable)</t>
        </is>
      </c>
      <c r="E5" s="13" t="inlineStr">
        <is>
          <t>Total per minute (avoidable)</t>
        </is>
      </c>
    </row>
    <row r="6">
      <c r="A6" s="14">
        <f>SUMIF(Impact_Rates!$B:$B,"Flow",Impact_Rates!$E:$E)</f>
        <v/>
      </c>
      <c r="B6" s="14">
        <f>SUMPRODUCT((Impact_Rates!$B$2:$B$200="Flow")*(Impact_Rates!$E$2:$E$200)*(Impact_Rates!$H$2:$H$200))</f>
        <v/>
      </c>
      <c r="C6" s="14">
        <f>SUMIF(Impact_Rates!$B:$B,"Flow",Impact_Rates!$L:$L)</f>
        <v/>
      </c>
      <c r="D6" s="14">
        <f>SUMIF(Impact_Rates!$B:$B,"Flow",Impact_Rates!$Q:$Q)</f>
        <v/>
      </c>
      <c r="E6" s="14">
        <f>SUMIF(Impact_Rates!$B:$B,"Flow",Impact_Rates!$S:$S)</f>
        <v/>
      </c>
    </row>
  </sheetData>
  <mergeCells count="2">
    <mergeCell ref="A1:E1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52" customWidth="1" min="3" max="3"/>
    <col width="40" customWidth="1" min="4" max="4"/>
  </cols>
  <sheetData>
    <row r="1">
      <c r="A1" s="12" t="inlineStr">
        <is>
          <t>Suggested data pools (for adding metrics)</t>
        </is>
      </c>
    </row>
    <row r="2" ht="30" customHeight="1">
      <c r="A2" s="13" t="inlineStr">
        <is>
          <t>Topic</t>
        </is>
      </c>
      <c r="B2" s="13" t="inlineStr">
        <is>
          <t>Typical metric type</t>
        </is>
      </c>
      <c r="C2" s="13" t="inlineStr">
        <is>
          <t>Good sources (URLs)</t>
        </is>
      </c>
      <c r="D2" s="13" t="inlineStr">
        <is>
          <t>Notes</t>
        </is>
      </c>
    </row>
    <row r="3">
      <c r="A3" s="2" t="inlineStr">
        <is>
          <t>Global deaths / births</t>
        </is>
      </c>
      <c r="B3" s="2" t="inlineStr">
        <is>
          <t>Flow</t>
        </is>
      </c>
      <c r="C3" s="2" t="inlineStr">
        <is>
          <t>https://ourworldindata.org/births-and-deaths</t>
        </is>
      </c>
      <c r="D3" s="2" t="inlineStr">
        <is>
          <t>Annual totals; good for per-minute framing.</t>
        </is>
      </c>
    </row>
    <row r="4">
      <c r="A4" s="2" t="inlineStr">
        <is>
          <t>Suicide</t>
        </is>
      </c>
      <c r="B4" s="2" t="inlineStr">
        <is>
          <t>Flow</t>
        </is>
      </c>
      <c r="C4" s="2" t="inlineStr">
        <is>
          <t>https://www.who.int/news-room/fact-sheets/detail/suicide</t>
        </is>
      </c>
      <c r="D4" s="2" t="inlineStr">
        <is>
          <t>Global estimate; trends vary by country.</t>
        </is>
      </c>
    </row>
    <row r="5">
      <c r="A5" s="2" t="inlineStr">
        <is>
          <t>Homicide</t>
        </is>
      </c>
      <c r="B5" s="2" t="inlineStr">
        <is>
          <t>Flow</t>
        </is>
      </c>
      <c r="C5" s="2" t="inlineStr">
        <is>
          <t>https://www.unodc.org/documents/data-and-analysis/gsh/2023/GSH23_ExSum.pdf</t>
        </is>
      </c>
      <c r="D5" s="2" t="inlineStr">
        <is>
          <t>Intentional homicide; definitions matter.</t>
        </is>
      </c>
    </row>
    <row r="6">
      <c r="A6" s="2" t="inlineStr">
        <is>
          <t>Road safety</t>
        </is>
      </c>
      <c r="B6" s="2" t="inlineStr">
        <is>
          <t>Flow</t>
        </is>
      </c>
      <c r="C6" s="2" t="inlineStr">
        <is>
          <t>https://www.who.int/publications/b/68866</t>
        </is>
      </c>
      <c r="D6" s="2" t="inlineStr">
        <is>
          <t>Annual road deaths + policy levers.</t>
        </is>
      </c>
    </row>
    <row r="7">
      <c r="A7" s="2" t="inlineStr">
        <is>
          <t>Maternal mortality</t>
        </is>
      </c>
      <c r="B7" s="2" t="inlineStr">
        <is>
          <t>Flow</t>
        </is>
      </c>
      <c r="C7" s="2" t="inlineStr">
        <is>
          <t>https://www.who.int/news-room/fact-sheets/detail/maternal-mortality</t>
        </is>
      </c>
      <c r="D7" s="2" t="inlineStr">
        <is>
          <t>Often framed as preventable.</t>
        </is>
      </c>
    </row>
    <row r="8">
      <c r="A8" s="2" t="inlineStr">
        <is>
          <t>Conflict deaths</t>
        </is>
      </c>
      <c r="B8" s="2" t="inlineStr">
        <is>
          <t>Flow</t>
        </is>
      </c>
      <c r="C8" s="2" t="inlineStr">
        <is>
          <t>https://www.prio.org/news/3616; https://ourworldindata.org/war-and-peace</t>
        </is>
      </c>
      <c r="D8" s="2" t="inlineStr">
        <is>
          <t>Conflict varies wildly; distributions are spiky.</t>
        </is>
      </c>
    </row>
    <row r="9">
      <c r="A9" s="2" t="inlineStr">
        <is>
          <t>Poverty (extreme)</t>
        </is>
      </c>
      <c r="B9" s="2" t="inlineStr">
        <is>
          <t>Stock</t>
        </is>
      </c>
      <c r="C9" s="2" t="inlineStr">
        <is>
          <t>https://www.worldbank.org/en/publication/poverty-prosperity-and-planet</t>
        </is>
      </c>
      <c r="D9" s="2" t="inlineStr">
        <is>
          <t>Stocks better shown as % and counts, not per-minute.</t>
        </is>
      </c>
    </row>
    <row r="10">
      <c r="A10" s="2" t="inlineStr">
        <is>
          <t>Housing / homelessness</t>
        </is>
      </c>
      <c r="B10" s="2" t="inlineStr">
        <is>
          <t>Stock/Flow</t>
        </is>
      </c>
      <c r="C10" s="2" t="inlineStr">
        <is>
          <t>https://unhabitat.org/topic/housing</t>
        </is>
      </c>
      <c r="D10" s="2" t="inlineStr">
        <is>
          <t>Definitions vary; separate stocks vs flows (evictions).</t>
        </is>
      </c>
    </row>
    <row r="11">
      <c r="A11" s="2" t="inlineStr">
        <is>
          <t>Violence against women</t>
        </is>
      </c>
      <c r="B11" s="2" t="inlineStr">
        <is>
          <t>Stock/Flow</t>
        </is>
      </c>
      <c r="C11" s="2" t="inlineStr">
        <is>
          <t>https://www.unwomen.org/en/articles/facts-and-figures/facts-and-figures-ending-violence-against-women</t>
        </is>
      </c>
      <c r="D11" s="2" t="inlineStr">
        <is>
          <t>Use prevalence + police-recorded flows.</t>
        </is>
      </c>
    </row>
    <row r="12">
      <c r="A12" s="2" t="inlineStr">
        <is>
          <t>Education</t>
        </is>
      </c>
      <c r="B12" s="2" t="inlineStr">
        <is>
          <t>Stock/Flow</t>
        </is>
      </c>
      <c r="C12" s="2" t="inlineStr">
        <is>
          <t>https://data.unicef.org/topic/education/</t>
        </is>
      </c>
      <c r="D12" s="2" t="inlineStr">
        <is>
          <t>Enrollment, out-of-school children, learning poverty.</t>
        </is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Year</t>
        </is>
      </c>
      <c r="C1" t="inlineStr">
        <is>
          <t>Adoption factor (S-curve)</t>
        </is>
      </c>
      <c r="D1" t="inlineStr">
        <is>
          <t>Avoidable % (S-curve)</t>
        </is>
      </c>
      <c r="E1" t="inlineStr">
        <is>
          <t>Avoidable per Day (S-curve)</t>
        </is>
      </c>
    </row>
    <row r="2">
      <c r="A2" t="inlineStr">
        <is>
          <t>All-cause deaths (global)</t>
        </is>
      </c>
      <c r="B2" t="n">
        <v>1</v>
      </c>
      <c r="C2">
        <f>(1/(1+EXP(-Controls!$B$10*(B2-Controls!$B$11))))</f>
        <v/>
      </c>
      <c r="D2">
        <f>IFERROR(VLOOKUP(A2,Impact_Rates!$A:$T,20,FALSE)*((C2-(1/(1+EXP(-Controls!$B$10*(0-Controls!$B$11)))))/((1/(1+EXP(-Controls!$B$10*(30-Controls!$B$11))))-(1/(1+EXP(-Controls!$B$10*(0-Controls!$B$11))))))),"")</f>
        <v/>
      </c>
      <c r="E2">
        <f>IFERROR(VLOOKUP(A2,Impact_Rates!$A:$T,5,FALSE)*D2/365,"")</f>
        <v/>
      </c>
    </row>
    <row r="3">
      <c r="A3" t="inlineStr">
        <is>
          <t>All-cause deaths (global)</t>
        </is>
      </c>
      <c r="B3" t="n">
        <v>2</v>
      </c>
      <c r="C3">
        <f>(1/(1+EXP(-Controls!$B$10*(B3-Controls!$B$11))))</f>
        <v/>
      </c>
      <c r="D3">
        <f>IFERROR(VLOOKUP(A3,Impact_Rates!$A:$T,20,FALSE)*((C3-(1/(1+EXP(-Controls!$B$10*(0-Controls!$B$11)))))/((1/(1+EXP(-Controls!$B$10*(30-Controls!$B$11))))-(1/(1+EXP(-Controls!$B$10*(0-Controls!$B$11))))))),"")</f>
        <v/>
      </c>
      <c r="E3">
        <f>IFERROR(VLOOKUP(A3,Impact_Rates!$A:$T,5,FALSE)*D3/365,"")</f>
        <v/>
      </c>
    </row>
    <row r="4">
      <c r="A4" t="inlineStr">
        <is>
          <t>All-cause deaths (global)</t>
        </is>
      </c>
      <c r="B4" t="n">
        <v>3</v>
      </c>
      <c r="C4">
        <f>(1/(1+EXP(-Controls!$B$10*(B4-Controls!$B$11))))</f>
        <v/>
      </c>
      <c r="D4">
        <f>IFERROR(VLOOKUP(A4,Impact_Rates!$A:$T,20,FALSE)*((C4-(1/(1+EXP(-Controls!$B$10*(0-Controls!$B$11)))))/((1/(1+EXP(-Controls!$B$10*(30-Controls!$B$11))))-(1/(1+EXP(-Controls!$B$10*(0-Controls!$B$11))))))),"")</f>
        <v/>
      </c>
      <c r="E4">
        <f>IFERROR(VLOOKUP(A4,Impact_Rates!$A:$T,5,FALSE)*D4/365,"")</f>
        <v/>
      </c>
    </row>
    <row r="5">
      <c r="A5" t="inlineStr">
        <is>
          <t>All-cause deaths (global)</t>
        </is>
      </c>
      <c r="B5" t="n">
        <v>4</v>
      </c>
      <c r="C5">
        <f>(1/(1+EXP(-Controls!$B$10*(B5-Controls!$B$11))))</f>
        <v/>
      </c>
      <c r="D5">
        <f>IFERROR(VLOOKUP(A5,Impact_Rates!$A:$T,20,FALSE)*((C5-(1/(1+EXP(-Controls!$B$10*(0-Controls!$B$11)))))/((1/(1+EXP(-Controls!$B$10*(30-Controls!$B$11))))-(1/(1+EXP(-Controls!$B$10*(0-Controls!$B$11))))))),"")</f>
        <v/>
      </c>
      <c r="E5">
        <f>IFERROR(VLOOKUP(A5,Impact_Rates!$A:$T,5,FALSE)*D5/365,"")</f>
        <v/>
      </c>
    </row>
    <row r="6">
      <c r="A6" t="inlineStr">
        <is>
          <t>All-cause deaths (global)</t>
        </is>
      </c>
      <c r="B6" t="n">
        <v>5</v>
      </c>
      <c r="C6">
        <f>(1/(1+EXP(-Controls!$B$10*(B6-Controls!$B$11))))</f>
        <v/>
      </c>
      <c r="D6">
        <f>IFERROR(VLOOKUP(A6,Impact_Rates!$A:$T,20,FALSE)*((C6-(1/(1+EXP(-Controls!$B$10*(0-Controls!$B$11)))))/((1/(1+EXP(-Controls!$B$10*(30-Controls!$B$11))))-(1/(1+EXP(-Controls!$B$10*(0-Controls!$B$11))))))),"")</f>
        <v/>
      </c>
      <c r="E6">
        <f>IFERROR(VLOOKUP(A6,Impact_Rates!$A:$T,5,FALSE)*D6/365,"")</f>
        <v/>
      </c>
    </row>
    <row r="7">
      <c r="A7" t="inlineStr">
        <is>
          <t>All-cause deaths (global)</t>
        </is>
      </c>
      <c r="B7" t="n">
        <v>6</v>
      </c>
      <c r="C7">
        <f>(1/(1+EXP(-Controls!$B$10*(B7-Controls!$B$11))))</f>
        <v/>
      </c>
      <c r="D7">
        <f>IFERROR(VLOOKUP(A7,Impact_Rates!$A:$T,20,FALSE)*((C7-(1/(1+EXP(-Controls!$B$10*(0-Controls!$B$11)))))/((1/(1+EXP(-Controls!$B$10*(30-Controls!$B$11))))-(1/(1+EXP(-Controls!$B$10*(0-Controls!$B$11))))))),"")</f>
        <v/>
      </c>
      <c r="E7">
        <f>IFERROR(VLOOKUP(A7,Impact_Rates!$A:$T,5,FALSE)*D7/365,"")</f>
        <v/>
      </c>
    </row>
    <row r="8">
      <c r="A8" t="inlineStr">
        <is>
          <t>All-cause deaths (global)</t>
        </is>
      </c>
      <c r="B8" t="n">
        <v>7</v>
      </c>
      <c r="C8">
        <f>(1/(1+EXP(-Controls!$B$10*(B8-Controls!$B$11))))</f>
        <v/>
      </c>
      <c r="D8">
        <f>IFERROR(VLOOKUP(A8,Impact_Rates!$A:$T,20,FALSE)*((C8-(1/(1+EXP(-Controls!$B$10*(0-Controls!$B$11)))))/((1/(1+EXP(-Controls!$B$10*(30-Controls!$B$11))))-(1/(1+EXP(-Controls!$B$10*(0-Controls!$B$11))))))),"")</f>
        <v/>
      </c>
      <c r="E8">
        <f>IFERROR(VLOOKUP(A8,Impact_Rates!$A:$T,5,FALSE)*D8/365,"")</f>
        <v/>
      </c>
    </row>
    <row r="9">
      <c r="A9" t="inlineStr">
        <is>
          <t>All-cause deaths (global)</t>
        </is>
      </c>
      <c r="B9" t="n">
        <v>8</v>
      </c>
      <c r="C9">
        <f>(1/(1+EXP(-Controls!$B$10*(B9-Controls!$B$11))))</f>
        <v/>
      </c>
      <c r="D9">
        <f>IFERROR(VLOOKUP(A9,Impact_Rates!$A:$T,20,FALSE)*((C9-(1/(1+EXP(-Controls!$B$10*(0-Controls!$B$11)))))/((1/(1+EXP(-Controls!$B$10*(30-Controls!$B$11))))-(1/(1+EXP(-Controls!$B$10*(0-Controls!$B$11))))))),"")</f>
        <v/>
      </c>
      <c r="E9">
        <f>IFERROR(VLOOKUP(A9,Impact_Rates!$A:$T,5,FALSE)*D9/365,"")</f>
        <v/>
      </c>
    </row>
    <row r="10">
      <c r="A10" t="inlineStr">
        <is>
          <t>All-cause deaths (global)</t>
        </is>
      </c>
      <c r="B10" t="n">
        <v>9</v>
      </c>
      <c r="C10">
        <f>(1/(1+EXP(-Controls!$B$10*(B10-Controls!$B$11))))</f>
        <v/>
      </c>
      <c r="D10">
        <f>IFERROR(VLOOKUP(A10,Impact_Rates!$A:$T,20,FALSE)*((C10-(1/(1+EXP(-Controls!$B$10*(0-Controls!$B$11)))))/((1/(1+EXP(-Controls!$B$10*(30-Controls!$B$11))))-(1/(1+EXP(-Controls!$B$10*(0-Controls!$B$11))))))),"")</f>
        <v/>
      </c>
      <c r="E10">
        <f>IFERROR(VLOOKUP(A10,Impact_Rates!$A:$T,5,FALSE)*D10/365,"")</f>
        <v/>
      </c>
    </row>
    <row r="11">
      <c r="A11" t="inlineStr">
        <is>
          <t>All-cause deaths (global)</t>
        </is>
      </c>
      <c r="B11" t="n">
        <v>10</v>
      </c>
      <c r="C11">
        <f>(1/(1+EXP(-Controls!$B$10*(B11-Controls!$B$11))))</f>
        <v/>
      </c>
      <c r="D11">
        <f>IFERROR(VLOOKUP(A11,Impact_Rates!$A:$T,20,FALSE)*((C11-(1/(1+EXP(-Controls!$B$10*(0-Controls!$B$11)))))/((1/(1+EXP(-Controls!$B$10*(30-Controls!$B$11))))-(1/(1+EXP(-Controls!$B$10*(0-Controls!$B$11))))))),"")</f>
        <v/>
      </c>
      <c r="E11">
        <f>IFERROR(VLOOKUP(A11,Impact_Rates!$A:$T,5,FALSE)*D11/365,"")</f>
        <v/>
      </c>
    </row>
    <row r="12">
      <c r="A12" t="inlineStr">
        <is>
          <t>All-cause deaths (global)</t>
        </is>
      </c>
      <c r="B12" t="n">
        <v>11</v>
      </c>
      <c r="C12">
        <f>(1/(1+EXP(-Controls!$B$10*(B12-Controls!$B$11))))</f>
        <v/>
      </c>
      <c r="D12">
        <f>IFERROR(VLOOKUP(A12,Impact_Rates!$A:$T,20,FALSE)*((C12-(1/(1+EXP(-Controls!$B$10*(0-Controls!$B$11)))))/((1/(1+EXP(-Controls!$B$10*(30-Controls!$B$11))))-(1/(1+EXP(-Controls!$B$10*(0-Controls!$B$11))))))),"")</f>
        <v/>
      </c>
      <c r="E12">
        <f>IFERROR(VLOOKUP(A12,Impact_Rates!$A:$T,5,FALSE)*D12/365,"")</f>
        <v/>
      </c>
    </row>
    <row r="13">
      <c r="A13" t="inlineStr">
        <is>
          <t>All-cause deaths (global)</t>
        </is>
      </c>
      <c r="B13" t="n">
        <v>12</v>
      </c>
      <c r="C13">
        <f>(1/(1+EXP(-Controls!$B$10*(B13-Controls!$B$11))))</f>
        <v/>
      </c>
      <c r="D13">
        <f>IFERROR(VLOOKUP(A13,Impact_Rates!$A:$T,20,FALSE)*((C13-(1/(1+EXP(-Controls!$B$10*(0-Controls!$B$11)))))/((1/(1+EXP(-Controls!$B$10*(30-Controls!$B$11))))-(1/(1+EXP(-Controls!$B$10*(0-Controls!$B$11))))))),"")</f>
        <v/>
      </c>
      <c r="E13">
        <f>IFERROR(VLOOKUP(A13,Impact_Rates!$A:$T,5,FALSE)*D13/365,"")</f>
        <v/>
      </c>
    </row>
    <row r="14">
      <c r="A14" t="inlineStr">
        <is>
          <t>All-cause deaths (global)</t>
        </is>
      </c>
      <c r="B14" t="n">
        <v>13</v>
      </c>
      <c r="C14">
        <f>(1/(1+EXP(-Controls!$B$10*(B14-Controls!$B$11))))</f>
        <v/>
      </c>
      <c r="D14">
        <f>IFERROR(VLOOKUP(A14,Impact_Rates!$A:$T,20,FALSE)*((C14-(1/(1+EXP(-Controls!$B$10*(0-Controls!$B$11)))))/((1/(1+EXP(-Controls!$B$10*(30-Controls!$B$11))))-(1/(1+EXP(-Controls!$B$10*(0-Controls!$B$11))))))),"")</f>
        <v/>
      </c>
      <c r="E14">
        <f>IFERROR(VLOOKUP(A14,Impact_Rates!$A:$T,5,FALSE)*D14/365,"")</f>
        <v/>
      </c>
    </row>
    <row r="15">
      <c r="A15" t="inlineStr">
        <is>
          <t>All-cause deaths (global)</t>
        </is>
      </c>
      <c r="B15" t="n">
        <v>14</v>
      </c>
      <c r="C15">
        <f>(1/(1+EXP(-Controls!$B$10*(B15-Controls!$B$11))))</f>
        <v/>
      </c>
      <c r="D15">
        <f>IFERROR(VLOOKUP(A15,Impact_Rates!$A:$T,20,FALSE)*((C15-(1/(1+EXP(-Controls!$B$10*(0-Controls!$B$11)))))/((1/(1+EXP(-Controls!$B$10*(30-Controls!$B$11))))-(1/(1+EXP(-Controls!$B$10*(0-Controls!$B$11))))))),"")</f>
        <v/>
      </c>
      <c r="E15">
        <f>IFERROR(VLOOKUP(A15,Impact_Rates!$A:$T,5,FALSE)*D15/365,"")</f>
        <v/>
      </c>
    </row>
    <row r="16">
      <c r="A16" t="inlineStr">
        <is>
          <t>All-cause deaths (global)</t>
        </is>
      </c>
      <c r="B16" t="n">
        <v>15</v>
      </c>
      <c r="C16">
        <f>(1/(1+EXP(-Controls!$B$10*(B16-Controls!$B$11))))</f>
        <v/>
      </c>
      <c r="D16">
        <f>IFERROR(VLOOKUP(A16,Impact_Rates!$A:$T,20,FALSE)*((C16-(1/(1+EXP(-Controls!$B$10*(0-Controls!$B$11)))))/((1/(1+EXP(-Controls!$B$10*(30-Controls!$B$11))))-(1/(1+EXP(-Controls!$B$10*(0-Controls!$B$11))))))),"")</f>
        <v/>
      </c>
      <c r="E16">
        <f>IFERROR(VLOOKUP(A16,Impact_Rates!$A:$T,5,FALSE)*D16/365,"")</f>
        <v/>
      </c>
    </row>
    <row r="17">
      <c r="A17" t="inlineStr">
        <is>
          <t>All-cause deaths (global)</t>
        </is>
      </c>
      <c r="B17" t="n">
        <v>16</v>
      </c>
      <c r="C17">
        <f>(1/(1+EXP(-Controls!$B$10*(B17-Controls!$B$11))))</f>
        <v/>
      </c>
      <c r="D17">
        <f>IFERROR(VLOOKUP(A17,Impact_Rates!$A:$T,20,FALSE)*((C17-(1/(1+EXP(-Controls!$B$10*(0-Controls!$B$11)))))/((1/(1+EXP(-Controls!$B$10*(30-Controls!$B$11))))-(1/(1+EXP(-Controls!$B$10*(0-Controls!$B$11))))))),"")</f>
        <v/>
      </c>
      <c r="E17">
        <f>IFERROR(VLOOKUP(A17,Impact_Rates!$A:$T,5,FALSE)*D17/365,"")</f>
        <v/>
      </c>
    </row>
    <row r="18">
      <c r="A18" t="inlineStr">
        <is>
          <t>All-cause deaths (global)</t>
        </is>
      </c>
      <c r="B18" t="n">
        <v>17</v>
      </c>
      <c r="C18">
        <f>(1/(1+EXP(-Controls!$B$10*(B18-Controls!$B$11))))</f>
        <v/>
      </c>
      <c r="D18">
        <f>IFERROR(VLOOKUP(A18,Impact_Rates!$A:$T,20,FALSE)*((C18-(1/(1+EXP(-Controls!$B$10*(0-Controls!$B$11)))))/((1/(1+EXP(-Controls!$B$10*(30-Controls!$B$11))))-(1/(1+EXP(-Controls!$B$10*(0-Controls!$B$11))))))),"")</f>
        <v/>
      </c>
      <c r="E18">
        <f>IFERROR(VLOOKUP(A18,Impact_Rates!$A:$T,5,FALSE)*D18/365,"")</f>
        <v/>
      </c>
    </row>
    <row r="19">
      <c r="A19" t="inlineStr">
        <is>
          <t>All-cause deaths (global)</t>
        </is>
      </c>
      <c r="B19" t="n">
        <v>18</v>
      </c>
      <c r="C19">
        <f>(1/(1+EXP(-Controls!$B$10*(B19-Controls!$B$11))))</f>
        <v/>
      </c>
      <c r="D19">
        <f>IFERROR(VLOOKUP(A19,Impact_Rates!$A:$T,20,FALSE)*((C19-(1/(1+EXP(-Controls!$B$10*(0-Controls!$B$11)))))/((1/(1+EXP(-Controls!$B$10*(30-Controls!$B$11))))-(1/(1+EXP(-Controls!$B$10*(0-Controls!$B$11))))))),"")</f>
        <v/>
      </c>
      <c r="E19">
        <f>IFERROR(VLOOKUP(A19,Impact_Rates!$A:$T,5,FALSE)*D19/365,"")</f>
        <v/>
      </c>
    </row>
    <row r="20">
      <c r="A20" t="inlineStr">
        <is>
          <t>All-cause deaths (global)</t>
        </is>
      </c>
      <c r="B20" t="n">
        <v>19</v>
      </c>
      <c r="C20">
        <f>(1/(1+EXP(-Controls!$B$10*(B20-Controls!$B$11))))</f>
        <v/>
      </c>
      <c r="D20">
        <f>IFERROR(VLOOKUP(A20,Impact_Rates!$A:$T,20,FALSE)*((C20-(1/(1+EXP(-Controls!$B$10*(0-Controls!$B$11)))))/((1/(1+EXP(-Controls!$B$10*(30-Controls!$B$11))))-(1/(1+EXP(-Controls!$B$10*(0-Controls!$B$11))))))),"")</f>
        <v/>
      </c>
      <c r="E20">
        <f>IFERROR(VLOOKUP(A20,Impact_Rates!$A:$T,5,FALSE)*D20/365,"")</f>
        <v/>
      </c>
    </row>
    <row r="21">
      <c r="A21" t="inlineStr">
        <is>
          <t>All-cause deaths (global)</t>
        </is>
      </c>
      <c r="B21" t="n">
        <v>20</v>
      </c>
      <c r="C21">
        <f>(1/(1+EXP(-Controls!$B$10*(B21-Controls!$B$11))))</f>
        <v/>
      </c>
      <c r="D21">
        <f>IFERROR(VLOOKUP(A21,Impact_Rates!$A:$T,20,FALSE)*((C21-(1/(1+EXP(-Controls!$B$10*(0-Controls!$B$11)))))/((1/(1+EXP(-Controls!$B$10*(30-Controls!$B$11))))-(1/(1+EXP(-Controls!$B$10*(0-Controls!$B$11))))))),"")</f>
        <v/>
      </c>
      <c r="E21">
        <f>IFERROR(VLOOKUP(A21,Impact_Rates!$A:$T,5,FALSE)*D21/365,"")</f>
        <v/>
      </c>
    </row>
    <row r="22">
      <c r="A22" t="inlineStr">
        <is>
          <t>All-cause deaths (global)</t>
        </is>
      </c>
      <c r="B22" t="n">
        <v>21</v>
      </c>
      <c r="C22">
        <f>(1/(1+EXP(-Controls!$B$10*(B22-Controls!$B$11))))</f>
        <v/>
      </c>
      <c r="D22">
        <f>IFERROR(VLOOKUP(A22,Impact_Rates!$A:$T,20,FALSE)*((C22-(1/(1+EXP(-Controls!$B$10*(0-Controls!$B$11)))))/((1/(1+EXP(-Controls!$B$10*(30-Controls!$B$11))))-(1/(1+EXP(-Controls!$B$10*(0-Controls!$B$11))))))),"")</f>
        <v/>
      </c>
      <c r="E22">
        <f>IFERROR(VLOOKUP(A22,Impact_Rates!$A:$T,5,FALSE)*D22/365,"")</f>
        <v/>
      </c>
    </row>
    <row r="23">
      <c r="A23" t="inlineStr">
        <is>
          <t>All-cause deaths (global)</t>
        </is>
      </c>
      <c r="B23" t="n">
        <v>22</v>
      </c>
      <c r="C23">
        <f>(1/(1+EXP(-Controls!$B$10*(B23-Controls!$B$11))))</f>
        <v/>
      </c>
      <c r="D23">
        <f>IFERROR(VLOOKUP(A23,Impact_Rates!$A:$T,20,FALSE)*((C23-(1/(1+EXP(-Controls!$B$10*(0-Controls!$B$11)))))/((1/(1+EXP(-Controls!$B$10*(30-Controls!$B$11))))-(1/(1+EXP(-Controls!$B$10*(0-Controls!$B$11))))))),"")</f>
        <v/>
      </c>
      <c r="E23">
        <f>IFERROR(VLOOKUP(A23,Impact_Rates!$A:$T,5,FALSE)*D23/365,"")</f>
        <v/>
      </c>
    </row>
    <row r="24">
      <c r="A24" t="inlineStr">
        <is>
          <t>All-cause deaths (global)</t>
        </is>
      </c>
      <c r="B24" t="n">
        <v>23</v>
      </c>
      <c r="C24">
        <f>(1/(1+EXP(-Controls!$B$10*(B24-Controls!$B$11))))</f>
        <v/>
      </c>
      <c r="D24">
        <f>IFERROR(VLOOKUP(A24,Impact_Rates!$A:$T,20,FALSE)*((C24-(1/(1+EXP(-Controls!$B$10*(0-Controls!$B$11)))))/((1/(1+EXP(-Controls!$B$10*(30-Controls!$B$11))))-(1/(1+EXP(-Controls!$B$10*(0-Controls!$B$11))))))),"")</f>
        <v/>
      </c>
      <c r="E24">
        <f>IFERROR(VLOOKUP(A24,Impact_Rates!$A:$T,5,FALSE)*D24/365,"")</f>
        <v/>
      </c>
    </row>
    <row r="25">
      <c r="A25" t="inlineStr">
        <is>
          <t>All-cause deaths (global)</t>
        </is>
      </c>
      <c r="B25" t="n">
        <v>24</v>
      </c>
      <c r="C25">
        <f>(1/(1+EXP(-Controls!$B$10*(B25-Controls!$B$11))))</f>
        <v/>
      </c>
      <c r="D25">
        <f>IFERROR(VLOOKUP(A25,Impact_Rates!$A:$T,20,FALSE)*((C25-(1/(1+EXP(-Controls!$B$10*(0-Controls!$B$11)))))/((1/(1+EXP(-Controls!$B$10*(30-Controls!$B$11))))-(1/(1+EXP(-Controls!$B$10*(0-Controls!$B$11))))))),"")</f>
        <v/>
      </c>
      <c r="E25">
        <f>IFERROR(VLOOKUP(A25,Impact_Rates!$A:$T,5,FALSE)*D25/365,"")</f>
        <v/>
      </c>
    </row>
    <row r="26">
      <c r="A26" t="inlineStr">
        <is>
          <t>All-cause deaths (global)</t>
        </is>
      </c>
      <c r="B26" t="n">
        <v>25</v>
      </c>
      <c r="C26">
        <f>(1/(1+EXP(-Controls!$B$10*(B26-Controls!$B$11))))</f>
        <v/>
      </c>
      <c r="D26">
        <f>IFERROR(VLOOKUP(A26,Impact_Rates!$A:$T,20,FALSE)*((C26-(1/(1+EXP(-Controls!$B$10*(0-Controls!$B$11)))))/((1/(1+EXP(-Controls!$B$10*(30-Controls!$B$11))))-(1/(1+EXP(-Controls!$B$10*(0-Controls!$B$11))))))),"")</f>
        <v/>
      </c>
      <c r="E26">
        <f>IFERROR(VLOOKUP(A26,Impact_Rates!$A:$T,5,FALSE)*D26/365,"")</f>
        <v/>
      </c>
    </row>
    <row r="27">
      <c r="A27" t="inlineStr">
        <is>
          <t>All-cause deaths (global)</t>
        </is>
      </c>
      <c r="B27" t="n">
        <v>26</v>
      </c>
      <c r="C27">
        <f>(1/(1+EXP(-Controls!$B$10*(B27-Controls!$B$11))))</f>
        <v/>
      </c>
      <c r="D27">
        <f>IFERROR(VLOOKUP(A27,Impact_Rates!$A:$T,20,FALSE)*((C27-(1/(1+EXP(-Controls!$B$10*(0-Controls!$B$11)))))/((1/(1+EXP(-Controls!$B$10*(30-Controls!$B$11))))-(1/(1+EXP(-Controls!$B$10*(0-Controls!$B$11))))))),"")</f>
        <v/>
      </c>
      <c r="E27">
        <f>IFERROR(VLOOKUP(A27,Impact_Rates!$A:$T,5,FALSE)*D27/365,"")</f>
        <v/>
      </c>
    </row>
    <row r="28">
      <c r="A28" t="inlineStr">
        <is>
          <t>All-cause deaths (global)</t>
        </is>
      </c>
      <c r="B28" t="n">
        <v>27</v>
      </c>
      <c r="C28">
        <f>(1/(1+EXP(-Controls!$B$10*(B28-Controls!$B$11))))</f>
        <v/>
      </c>
      <c r="D28">
        <f>IFERROR(VLOOKUP(A28,Impact_Rates!$A:$T,20,FALSE)*((C28-(1/(1+EXP(-Controls!$B$10*(0-Controls!$B$11)))))/((1/(1+EXP(-Controls!$B$10*(30-Controls!$B$11))))-(1/(1+EXP(-Controls!$B$10*(0-Controls!$B$11))))))),"")</f>
        <v/>
      </c>
      <c r="E28">
        <f>IFERROR(VLOOKUP(A28,Impact_Rates!$A:$T,5,FALSE)*D28/365,"")</f>
        <v/>
      </c>
    </row>
    <row r="29">
      <c r="A29" t="inlineStr">
        <is>
          <t>All-cause deaths (global)</t>
        </is>
      </c>
      <c r="B29" t="n">
        <v>28</v>
      </c>
      <c r="C29">
        <f>(1/(1+EXP(-Controls!$B$10*(B29-Controls!$B$11))))</f>
        <v/>
      </c>
      <c r="D29">
        <f>IFERROR(VLOOKUP(A29,Impact_Rates!$A:$T,20,FALSE)*((C29-(1/(1+EXP(-Controls!$B$10*(0-Controls!$B$11)))))/((1/(1+EXP(-Controls!$B$10*(30-Controls!$B$11))))-(1/(1+EXP(-Controls!$B$10*(0-Controls!$B$11))))))),"")</f>
        <v/>
      </c>
      <c r="E29">
        <f>IFERROR(VLOOKUP(A29,Impact_Rates!$A:$T,5,FALSE)*D29/365,"")</f>
        <v/>
      </c>
    </row>
    <row r="30">
      <c r="A30" t="inlineStr">
        <is>
          <t>All-cause deaths (global)</t>
        </is>
      </c>
      <c r="B30" t="n">
        <v>29</v>
      </c>
      <c r="C30">
        <f>(1/(1+EXP(-Controls!$B$10*(B30-Controls!$B$11))))</f>
        <v/>
      </c>
      <c r="D30">
        <f>IFERROR(VLOOKUP(A30,Impact_Rates!$A:$T,20,FALSE)*((C30-(1/(1+EXP(-Controls!$B$10*(0-Controls!$B$11)))))/((1/(1+EXP(-Controls!$B$10*(30-Controls!$B$11))))-(1/(1+EXP(-Controls!$B$10*(0-Controls!$B$11))))))),"")</f>
        <v/>
      </c>
      <c r="E30">
        <f>IFERROR(VLOOKUP(A30,Impact_Rates!$A:$T,5,FALSE)*D30/365,"")</f>
        <v/>
      </c>
    </row>
    <row r="31">
      <c r="A31" t="inlineStr">
        <is>
          <t>All-cause deaths (global)</t>
        </is>
      </c>
      <c r="B31" t="n">
        <v>30</v>
      </c>
      <c r="C31">
        <f>(1/(1+EXP(-Controls!$B$10*(B31-Controls!$B$11))))</f>
        <v/>
      </c>
      <c r="D31">
        <f>IFERROR(VLOOKUP(A31,Impact_Rates!$A:$T,20,FALSE)*((C31-(1/(1+EXP(-Controls!$B$10*(0-Controls!$B$11)))))/((1/(1+EXP(-Controls!$B$10*(30-Controls!$B$11))))-(1/(1+EXP(-Controls!$B$10*(0-Controls!$B$11))))))),"")</f>
        <v/>
      </c>
      <c r="E31">
        <f>IFERROR(VLOOKUP(A31,Impact_Rates!$A:$T,5,FALSE)*D31/365,"")</f>
        <v/>
      </c>
    </row>
    <row r="32">
      <c r="A32" t="inlineStr">
        <is>
          <t>Suicide deaths (global)</t>
        </is>
      </c>
      <c r="B32" t="n">
        <v>1</v>
      </c>
      <c r="C32">
        <f>(1/(1+EXP(-Controls!$B$10*(B32-Controls!$B$11))))</f>
        <v/>
      </c>
      <c r="D32">
        <f>IFERROR(VLOOKUP(A32,Impact_Rates!$A:$T,20,FALSE)*((C32-(1/(1+EXP(-Controls!$B$10*(0-Controls!$B$11)))))/((1/(1+EXP(-Controls!$B$10*(30-Controls!$B$11))))-(1/(1+EXP(-Controls!$B$10*(0-Controls!$B$11))))))),"")</f>
        <v/>
      </c>
      <c r="E32">
        <f>IFERROR(VLOOKUP(A32,Impact_Rates!$A:$T,5,FALSE)*D32/365,"")</f>
        <v/>
      </c>
    </row>
    <row r="33">
      <c r="A33" t="inlineStr">
        <is>
          <t>Suicide deaths (global)</t>
        </is>
      </c>
      <c r="B33" t="n">
        <v>2</v>
      </c>
      <c r="C33">
        <f>(1/(1+EXP(-Controls!$B$10*(B33-Controls!$B$11))))</f>
        <v/>
      </c>
      <c r="D33">
        <f>IFERROR(VLOOKUP(A33,Impact_Rates!$A:$T,20,FALSE)*((C33-(1/(1+EXP(-Controls!$B$10*(0-Controls!$B$11)))))/((1/(1+EXP(-Controls!$B$10*(30-Controls!$B$11))))-(1/(1+EXP(-Controls!$B$10*(0-Controls!$B$11))))))),"")</f>
        <v/>
      </c>
      <c r="E33">
        <f>IFERROR(VLOOKUP(A33,Impact_Rates!$A:$T,5,FALSE)*D33/365,"")</f>
        <v/>
      </c>
    </row>
    <row r="34">
      <c r="A34" t="inlineStr">
        <is>
          <t>Suicide deaths (global)</t>
        </is>
      </c>
      <c r="B34" t="n">
        <v>3</v>
      </c>
      <c r="C34">
        <f>(1/(1+EXP(-Controls!$B$10*(B34-Controls!$B$11))))</f>
        <v/>
      </c>
      <c r="D34">
        <f>IFERROR(VLOOKUP(A34,Impact_Rates!$A:$T,20,FALSE)*((C34-(1/(1+EXP(-Controls!$B$10*(0-Controls!$B$11)))))/((1/(1+EXP(-Controls!$B$10*(30-Controls!$B$11))))-(1/(1+EXP(-Controls!$B$10*(0-Controls!$B$11))))))),"")</f>
        <v/>
      </c>
      <c r="E34">
        <f>IFERROR(VLOOKUP(A34,Impact_Rates!$A:$T,5,FALSE)*D34/365,"")</f>
        <v/>
      </c>
    </row>
    <row r="35">
      <c r="A35" t="inlineStr">
        <is>
          <t>Suicide deaths (global)</t>
        </is>
      </c>
      <c r="B35" t="n">
        <v>4</v>
      </c>
      <c r="C35">
        <f>(1/(1+EXP(-Controls!$B$10*(B35-Controls!$B$11))))</f>
        <v/>
      </c>
      <c r="D35">
        <f>IFERROR(VLOOKUP(A35,Impact_Rates!$A:$T,20,FALSE)*((C35-(1/(1+EXP(-Controls!$B$10*(0-Controls!$B$11)))))/((1/(1+EXP(-Controls!$B$10*(30-Controls!$B$11))))-(1/(1+EXP(-Controls!$B$10*(0-Controls!$B$11))))))),"")</f>
        <v/>
      </c>
      <c r="E35">
        <f>IFERROR(VLOOKUP(A35,Impact_Rates!$A:$T,5,FALSE)*D35/365,"")</f>
        <v/>
      </c>
    </row>
    <row r="36">
      <c r="A36" t="inlineStr">
        <is>
          <t>Suicide deaths (global)</t>
        </is>
      </c>
      <c r="B36" t="n">
        <v>5</v>
      </c>
      <c r="C36">
        <f>(1/(1+EXP(-Controls!$B$10*(B36-Controls!$B$11))))</f>
        <v/>
      </c>
      <c r="D36">
        <f>IFERROR(VLOOKUP(A36,Impact_Rates!$A:$T,20,FALSE)*((C36-(1/(1+EXP(-Controls!$B$10*(0-Controls!$B$11)))))/((1/(1+EXP(-Controls!$B$10*(30-Controls!$B$11))))-(1/(1+EXP(-Controls!$B$10*(0-Controls!$B$11))))))),"")</f>
        <v/>
      </c>
      <c r="E36">
        <f>IFERROR(VLOOKUP(A36,Impact_Rates!$A:$T,5,FALSE)*D36/365,"")</f>
        <v/>
      </c>
    </row>
    <row r="37">
      <c r="A37" t="inlineStr">
        <is>
          <t>Suicide deaths (global)</t>
        </is>
      </c>
      <c r="B37" t="n">
        <v>6</v>
      </c>
      <c r="C37">
        <f>(1/(1+EXP(-Controls!$B$10*(B37-Controls!$B$11))))</f>
        <v/>
      </c>
      <c r="D37">
        <f>IFERROR(VLOOKUP(A37,Impact_Rates!$A:$T,20,FALSE)*((C37-(1/(1+EXP(-Controls!$B$10*(0-Controls!$B$11)))))/((1/(1+EXP(-Controls!$B$10*(30-Controls!$B$11))))-(1/(1+EXP(-Controls!$B$10*(0-Controls!$B$11))))))),"")</f>
        <v/>
      </c>
      <c r="E37">
        <f>IFERROR(VLOOKUP(A37,Impact_Rates!$A:$T,5,FALSE)*D37/365,"")</f>
        <v/>
      </c>
    </row>
    <row r="38">
      <c r="A38" t="inlineStr">
        <is>
          <t>Suicide deaths (global)</t>
        </is>
      </c>
      <c r="B38" t="n">
        <v>7</v>
      </c>
      <c r="C38">
        <f>(1/(1+EXP(-Controls!$B$10*(B38-Controls!$B$11))))</f>
        <v/>
      </c>
      <c r="D38">
        <f>IFERROR(VLOOKUP(A38,Impact_Rates!$A:$T,20,FALSE)*((C38-(1/(1+EXP(-Controls!$B$10*(0-Controls!$B$11)))))/((1/(1+EXP(-Controls!$B$10*(30-Controls!$B$11))))-(1/(1+EXP(-Controls!$B$10*(0-Controls!$B$11))))))),"")</f>
        <v/>
      </c>
      <c r="E38">
        <f>IFERROR(VLOOKUP(A38,Impact_Rates!$A:$T,5,FALSE)*D38/365,"")</f>
        <v/>
      </c>
    </row>
    <row r="39">
      <c r="A39" t="inlineStr">
        <is>
          <t>Suicide deaths (global)</t>
        </is>
      </c>
      <c r="B39" t="n">
        <v>8</v>
      </c>
      <c r="C39">
        <f>(1/(1+EXP(-Controls!$B$10*(B39-Controls!$B$11))))</f>
        <v/>
      </c>
      <c r="D39">
        <f>IFERROR(VLOOKUP(A39,Impact_Rates!$A:$T,20,FALSE)*((C39-(1/(1+EXP(-Controls!$B$10*(0-Controls!$B$11)))))/((1/(1+EXP(-Controls!$B$10*(30-Controls!$B$11))))-(1/(1+EXP(-Controls!$B$10*(0-Controls!$B$11))))))),"")</f>
        <v/>
      </c>
      <c r="E39">
        <f>IFERROR(VLOOKUP(A39,Impact_Rates!$A:$T,5,FALSE)*D39/365,"")</f>
        <v/>
      </c>
    </row>
    <row r="40">
      <c r="A40" t="inlineStr">
        <is>
          <t>Suicide deaths (global)</t>
        </is>
      </c>
      <c r="B40" t="n">
        <v>9</v>
      </c>
      <c r="C40">
        <f>(1/(1+EXP(-Controls!$B$10*(B40-Controls!$B$11))))</f>
        <v/>
      </c>
      <c r="D40">
        <f>IFERROR(VLOOKUP(A40,Impact_Rates!$A:$T,20,FALSE)*((C40-(1/(1+EXP(-Controls!$B$10*(0-Controls!$B$11)))))/((1/(1+EXP(-Controls!$B$10*(30-Controls!$B$11))))-(1/(1+EXP(-Controls!$B$10*(0-Controls!$B$11))))))),"")</f>
        <v/>
      </c>
      <c r="E40">
        <f>IFERROR(VLOOKUP(A40,Impact_Rates!$A:$T,5,FALSE)*D40/365,"")</f>
        <v/>
      </c>
    </row>
    <row r="41">
      <c r="A41" t="inlineStr">
        <is>
          <t>Suicide deaths (global)</t>
        </is>
      </c>
      <c r="B41" t="n">
        <v>10</v>
      </c>
      <c r="C41">
        <f>(1/(1+EXP(-Controls!$B$10*(B41-Controls!$B$11))))</f>
        <v/>
      </c>
      <c r="D41">
        <f>IFERROR(VLOOKUP(A41,Impact_Rates!$A:$T,20,FALSE)*((C41-(1/(1+EXP(-Controls!$B$10*(0-Controls!$B$11)))))/((1/(1+EXP(-Controls!$B$10*(30-Controls!$B$11))))-(1/(1+EXP(-Controls!$B$10*(0-Controls!$B$11))))))),"")</f>
        <v/>
      </c>
      <c r="E41">
        <f>IFERROR(VLOOKUP(A41,Impact_Rates!$A:$T,5,FALSE)*D41/365,"")</f>
        <v/>
      </c>
    </row>
    <row r="42">
      <c r="A42" t="inlineStr">
        <is>
          <t>Suicide deaths (global)</t>
        </is>
      </c>
      <c r="B42" t="n">
        <v>11</v>
      </c>
      <c r="C42">
        <f>(1/(1+EXP(-Controls!$B$10*(B42-Controls!$B$11))))</f>
        <v/>
      </c>
      <c r="D42">
        <f>IFERROR(VLOOKUP(A42,Impact_Rates!$A:$T,20,FALSE)*((C42-(1/(1+EXP(-Controls!$B$10*(0-Controls!$B$11)))))/((1/(1+EXP(-Controls!$B$10*(30-Controls!$B$11))))-(1/(1+EXP(-Controls!$B$10*(0-Controls!$B$11))))))),"")</f>
        <v/>
      </c>
      <c r="E42">
        <f>IFERROR(VLOOKUP(A42,Impact_Rates!$A:$T,5,FALSE)*D42/365,"")</f>
        <v/>
      </c>
    </row>
    <row r="43">
      <c r="A43" t="inlineStr">
        <is>
          <t>Suicide deaths (global)</t>
        </is>
      </c>
      <c r="B43" t="n">
        <v>12</v>
      </c>
      <c r="C43">
        <f>(1/(1+EXP(-Controls!$B$10*(B43-Controls!$B$11))))</f>
        <v/>
      </c>
      <c r="D43">
        <f>IFERROR(VLOOKUP(A43,Impact_Rates!$A:$T,20,FALSE)*((C43-(1/(1+EXP(-Controls!$B$10*(0-Controls!$B$11)))))/((1/(1+EXP(-Controls!$B$10*(30-Controls!$B$11))))-(1/(1+EXP(-Controls!$B$10*(0-Controls!$B$11))))))),"")</f>
        <v/>
      </c>
      <c r="E43">
        <f>IFERROR(VLOOKUP(A43,Impact_Rates!$A:$T,5,FALSE)*D43/365,"")</f>
        <v/>
      </c>
    </row>
    <row r="44">
      <c r="A44" t="inlineStr">
        <is>
          <t>Suicide deaths (global)</t>
        </is>
      </c>
      <c r="B44" t="n">
        <v>13</v>
      </c>
      <c r="C44">
        <f>(1/(1+EXP(-Controls!$B$10*(B44-Controls!$B$11))))</f>
        <v/>
      </c>
      <c r="D44">
        <f>IFERROR(VLOOKUP(A44,Impact_Rates!$A:$T,20,FALSE)*((C44-(1/(1+EXP(-Controls!$B$10*(0-Controls!$B$11)))))/((1/(1+EXP(-Controls!$B$10*(30-Controls!$B$11))))-(1/(1+EXP(-Controls!$B$10*(0-Controls!$B$11))))))),"")</f>
        <v/>
      </c>
      <c r="E44">
        <f>IFERROR(VLOOKUP(A44,Impact_Rates!$A:$T,5,FALSE)*D44/365,"")</f>
        <v/>
      </c>
    </row>
    <row r="45">
      <c r="A45" t="inlineStr">
        <is>
          <t>Suicide deaths (global)</t>
        </is>
      </c>
      <c r="B45" t="n">
        <v>14</v>
      </c>
      <c r="C45">
        <f>(1/(1+EXP(-Controls!$B$10*(B45-Controls!$B$11))))</f>
        <v/>
      </c>
      <c r="D45">
        <f>IFERROR(VLOOKUP(A45,Impact_Rates!$A:$T,20,FALSE)*((C45-(1/(1+EXP(-Controls!$B$10*(0-Controls!$B$11)))))/((1/(1+EXP(-Controls!$B$10*(30-Controls!$B$11))))-(1/(1+EXP(-Controls!$B$10*(0-Controls!$B$11))))))),"")</f>
        <v/>
      </c>
      <c r="E45">
        <f>IFERROR(VLOOKUP(A45,Impact_Rates!$A:$T,5,FALSE)*D45/365,"")</f>
        <v/>
      </c>
    </row>
    <row r="46">
      <c r="A46" t="inlineStr">
        <is>
          <t>Suicide deaths (global)</t>
        </is>
      </c>
      <c r="B46" t="n">
        <v>15</v>
      </c>
      <c r="C46">
        <f>(1/(1+EXP(-Controls!$B$10*(B46-Controls!$B$11))))</f>
        <v/>
      </c>
      <c r="D46">
        <f>IFERROR(VLOOKUP(A46,Impact_Rates!$A:$T,20,FALSE)*((C46-(1/(1+EXP(-Controls!$B$10*(0-Controls!$B$11)))))/((1/(1+EXP(-Controls!$B$10*(30-Controls!$B$11))))-(1/(1+EXP(-Controls!$B$10*(0-Controls!$B$11))))))),"")</f>
        <v/>
      </c>
      <c r="E46">
        <f>IFERROR(VLOOKUP(A46,Impact_Rates!$A:$T,5,FALSE)*D46/365,"")</f>
        <v/>
      </c>
    </row>
    <row r="47">
      <c r="A47" t="inlineStr">
        <is>
          <t>Suicide deaths (global)</t>
        </is>
      </c>
      <c r="B47" t="n">
        <v>16</v>
      </c>
      <c r="C47">
        <f>(1/(1+EXP(-Controls!$B$10*(B47-Controls!$B$11))))</f>
        <v/>
      </c>
      <c r="D47">
        <f>IFERROR(VLOOKUP(A47,Impact_Rates!$A:$T,20,FALSE)*((C47-(1/(1+EXP(-Controls!$B$10*(0-Controls!$B$11)))))/((1/(1+EXP(-Controls!$B$10*(30-Controls!$B$11))))-(1/(1+EXP(-Controls!$B$10*(0-Controls!$B$11))))))),"")</f>
        <v/>
      </c>
      <c r="E47">
        <f>IFERROR(VLOOKUP(A47,Impact_Rates!$A:$T,5,FALSE)*D47/365,"")</f>
        <v/>
      </c>
    </row>
    <row r="48">
      <c r="A48" t="inlineStr">
        <is>
          <t>Suicide deaths (global)</t>
        </is>
      </c>
      <c r="B48" t="n">
        <v>17</v>
      </c>
      <c r="C48">
        <f>(1/(1+EXP(-Controls!$B$10*(B48-Controls!$B$11))))</f>
        <v/>
      </c>
      <c r="D48">
        <f>IFERROR(VLOOKUP(A48,Impact_Rates!$A:$T,20,FALSE)*((C48-(1/(1+EXP(-Controls!$B$10*(0-Controls!$B$11)))))/((1/(1+EXP(-Controls!$B$10*(30-Controls!$B$11))))-(1/(1+EXP(-Controls!$B$10*(0-Controls!$B$11))))))),"")</f>
        <v/>
      </c>
      <c r="E48">
        <f>IFERROR(VLOOKUP(A48,Impact_Rates!$A:$T,5,FALSE)*D48/365,"")</f>
        <v/>
      </c>
    </row>
    <row r="49">
      <c r="A49" t="inlineStr">
        <is>
          <t>Suicide deaths (global)</t>
        </is>
      </c>
      <c r="B49" t="n">
        <v>18</v>
      </c>
      <c r="C49">
        <f>(1/(1+EXP(-Controls!$B$10*(B49-Controls!$B$11))))</f>
        <v/>
      </c>
      <c r="D49">
        <f>IFERROR(VLOOKUP(A49,Impact_Rates!$A:$T,20,FALSE)*((C49-(1/(1+EXP(-Controls!$B$10*(0-Controls!$B$11)))))/((1/(1+EXP(-Controls!$B$10*(30-Controls!$B$11))))-(1/(1+EXP(-Controls!$B$10*(0-Controls!$B$11))))))),"")</f>
        <v/>
      </c>
      <c r="E49">
        <f>IFERROR(VLOOKUP(A49,Impact_Rates!$A:$T,5,FALSE)*D49/365,"")</f>
        <v/>
      </c>
    </row>
    <row r="50">
      <c r="A50" t="inlineStr">
        <is>
          <t>Suicide deaths (global)</t>
        </is>
      </c>
      <c r="B50" t="n">
        <v>19</v>
      </c>
      <c r="C50">
        <f>(1/(1+EXP(-Controls!$B$10*(B50-Controls!$B$11))))</f>
        <v/>
      </c>
      <c r="D50">
        <f>IFERROR(VLOOKUP(A50,Impact_Rates!$A:$T,20,FALSE)*((C50-(1/(1+EXP(-Controls!$B$10*(0-Controls!$B$11)))))/((1/(1+EXP(-Controls!$B$10*(30-Controls!$B$11))))-(1/(1+EXP(-Controls!$B$10*(0-Controls!$B$11))))))),"")</f>
        <v/>
      </c>
      <c r="E50">
        <f>IFERROR(VLOOKUP(A50,Impact_Rates!$A:$T,5,FALSE)*D50/365,"")</f>
        <v/>
      </c>
    </row>
    <row r="51">
      <c r="A51" t="inlineStr">
        <is>
          <t>Suicide deaths (global)</t>
        </is>
      </c>
      <c r="B51" t="n">
        <v>20</v>
      </c>
      <c r="C51">
        <f>(1/(1+EXP(-Controls!$B$10*(B51-Controls!$B$11))))</f>
        <v/>
      </c>
      <c r="D51">
        <f>IFERROR(VLOOKUP(A51,Impact_Rates!$A:$T,20,FALSE)*((C51-(1/(1+EXP(-Controls!$B$10*(0-Controls!$B$11)))))/((1/(1+EXP(-Controls!$B$10*(30-Controls!$B$11))))-(1/(1+EXP(-Controls!$B$10*(0-Controls!$B$11))))))),"")</f>
        <v/>
      </c>
      <c r="E51">
        <f>IFERROR(VLOOKUP(A51,Impact_Rates!$A:$T,5,FALSE)*D51/365,"")</f>
        <v/>
      </c>
    </row>
    <row r="52">
      <c r="A52" t="inlineStr">
        <is>
          <t>Suicide deaths (global)</t>
        </is>
      </c>
      <c r="B52" t="n">
        <v>21</v>
      </c>
      <c r="C52">
        <f>(1/(1+EXP(-Controls!$B$10*(B52-Controls!$B$11))))</f>
        <v/>
      </c>
      <c r="D52">
        <f>IFERROR(VLOOKUP(A52,Impact_Rates!$A:$T,20,FALSE)*((C52-(1/(1+EXP(-Controls!$B$10*(0-Controls!$B$11)))))/((1/(1+EXP(-Controls!$B$10*(30-Controls!$B$11))))-(1/(1+EXP(-Controls!$B$10*(0-Controls!$B$11))))))),"")</f>
        <v/>
      </c>
      <c r="E52">
        <f>IFERROR(VLOOKUP(A52,Impact_Rates!$A:$T,5,FALSE)*D52/365,"")</f>
        <v/>
      </c>
    </row>
    <row r="53">
      <c r="A53" t="inlineStr">
        <is>
          <t>Suicide deaths (global)</t>
        </is>
      </c>
      <c r="B53" t="n">
        <v>22</v>
      </c>
      <c r="C53">
        <f>(1/(1+EXP(-Controls!$B$10*(B53-Controls!$B$11))))</f>
        <v/>
      </c>
      <c r="D53">
        <f>IFERROR(VLOOKUP(A53,Impact_Rates!$A:$T,20,FALSE)*((C53-(1/(1+EXP(-Controls!$B$10*(0-Controls!$B$11)))))/((1/(1+EXP(-Controls!$B$10*(30-Controls!$B$11))))-(1/(1+EXP(-Controls!$B$10*(0-Controls!$B$11))))))),"")</f>
        <v/>
      </c>
      <c r="E53">
        <f>IFERROR(VLOOKUP(A53,Impact_Rates!$A:$T,5,FALSE)*D53/365,"")</f>
        <v/>
      </c>
    </row>
    <row r="54">
      <c r="A54" t="inlineStr">
        <is>
          <t>Suicide deaths (global)</t>
        </is>
      </c>
      <c r="B54" t="n">
        <v>23</v>
      </c>
      <c r="C54">
        <f>(1/(1+EXP(-Controls!$B$10*(B54-Controls!$B$11))))</f>
        <v/>
      </c>
      <c r="D54">
        <f>IFERROR(VLOOKUP(A54,Impact_Rates!$A:$T,20,FALSE)*((C54-(1/(1+EXP(-Controls!$B$10*(0-Controls!$B$11)))))/((1/(1+EXP(-Controls!$B$10*(30-Controls!$B$11))))-(1/(1+EXP(-Controls!$B$10*(0-Controls!$B$11))))))),"")</f>
        <v/>
      </c>
      <c r="E54">
        <f>IFERROR(VLOOKUP(A54,Impact_Rates!$A:$T,5,FALSE)*D54/365,"")</f>
        <v/>
      </c>
    </row>
    <row r="55">
      <c r="A55" t="inlineStr">
        <is>
          <t>Suicide deaths (global)</t>
        </is>
      </c>
      <c r="B55" t="n">
        <v>24</v>
      </c>
      <c r="C55">
        <f>(1/(1+EXP(-Controls!$B$10*(B55-Controls!$B$11))))</f>
        <v/>
      </c>
      <c r="D55">
        <f>IFERROR(VLOOKUP(A55,Impact_Rates!$A:$T,20,FALSE)*((C55-(1/(1+EXP(-Controls!$B$10*(0-Controls!$B$11)))))/((1/(1+EXP(-Controls!$B$10*(30-Controls!$B$11))))-(1/(1+EXP(-Controls!$B$10*(0-Controls!$B$11))))))),"")</f>
        <v/>
      </c>
      <c r="E55">
        <f>IFERROR(VLOOKUP(A55,Impact_Rates!$A:$T,5,FALSE)*D55/365,"")</f>
        <v/>
      </c>
    </row>
    <row r="56">
      <c r="A56" t="inlineStr">
        <is>
          <t>Suicide deaths (global)</t>
        </is>
      </c>
      <c r="B56" t="n">
        <v>25</v>
      </c>
      <c r="C56">
        <f>(1/(1+EXP(-Controls!$B$10*(B56-Controls!$B$11))))</f>
        <v/>
      </c>
      <c r="D56">
        <f>IFERROR(VLOOKUP(A56,Impact_Rates!$A:$T,20,FALSE)*((C56-(1/(1+EXP(-Controls!$B$10*(0-Controls!$B$11)))))/((1/(1+EXP(-Controls!$B$10*(30-Controls!$B$11))))-(1/(1+EXP(-Controls!$B$10*(0-Controls!$B$11))))))),"")</f>
        <v/>
      </c>
      <c r="E56">
        <f>IFERROR(VLOOKUP(A56,Impact_Rates!$A:$T,5,FALSE)*D56/365,"")</f>
        <v/>
      </c>
    </row>
    <row r="57">
      <c r="A57" t="inlineStr">
        <is>
          <t>Suicide deaths (global)</t>
        </is>
      </c>
      <c r="B57" t="n">
        <v>26</v>
      </c>
      <c r="C57">
        <f>(1/(1+EXP(-Controls!$B$10*(B57-Controls!$B$11))))</f>
        <v/>
      </c>
      <c r="D57">
        <f>IFERROR(VLOOKUP(A57,Impact_Rates!$A:$T,20,FALSE)*((C57-(1/(1+EXP(-Controls!$B$10*(0-Controls!$B$11)))))/((1/(1+EXP(-Controls!$B$10*(30-Controls!$B$11))))-(1/(1+EXP(-Controls!$B$10*(0-Controls!$B$11))))))),"")</f>
        <v/>
      </c>
      <c r="E57">
        <f>IFERROR(VLOOKUP(A57,Impact_Rates!$A:$T,5,FALSE)*D57/365,"")</f>
        <v/>
      </c>
    </row>
    <row r="58">
      <c r="A58" t="inlineStr">
        <is>
          <t>Suicide deaths (global)</t>
        </is>
      </c>
      <c r="B58" t="n">
        <v>27</v>
      </c>
      <c r="C58">
        <f>(1/(1+EXP(-Controls!$B$10*(B58-Controls!$B$11))))</f>
        <v/>
      </c>
      <c r="D58">
        <f>IFERROR(VLOOKUP(A58,Impact_Rates!$A:$T,20,FALSE)*((C58-(1/(1+EXP(-Controls!$B$10*(0-Controls!$B$11)))))/((1/(1+EXP(-Controls!$B$10*(30-Controls!$B$11))))-(1/(1+EXP(-Controls!$B$10*(0-Controls!$B$11))))))),"")</f>
        <v/>
      </c>
      <c r="E58">
        <f>IFERROR(VLOOKUP(A58,Impact_Rates!$A:$T,5,FALSE)*D58/365,"")</f>
        <v/>
      </c>
    </row>
    <row r="59">
      <c r="A59" t="inlineStr">
        <is>
          <t>Suicide deaths (global)</t>
        </is>
      </c>
      <c r="B59" t="n">
        <v>28</v>
      </c>
      <c r="C59">
        <f>(1/(1+EXP(-Controls!$B$10*(B59-Controls!$B$11))))</f>
        <v/>
      </c>
      <c r="D59">
        <f>IFERROR(VLOOKUP(A59,Impact_Rates!$A:$T,20,FALSE)*((C59-(1/(1+EXP(-Controls!$B$10*(0-Controls!$B$11)))))/((1/(1+EXP(-Controls!$B$10*(30-Controls!$B$11))))-(1/(1+EXP(-Controls!$B$10*(0-Controls!$B$11))))))),"")</f>
        <v/>
      </c>
      <c r="E59">
        <f>IFERROR(VLOOKUP(A59,Impact_Rates!$A:$T,5,FALSE)*D59/365,"")</f>
        <v/>
      </c>
    </row>
    <row r="60">
      <c r="A60" t="inlineStr">
        <is>
          <t>Suicide deaths (global)</t>
        </is>
      </c>
      <c r="B60" t="n">
        <v>29</v>
      </c>
      <c r="C60">
        <f>(1/(1+EXP(-Controls!$B$10*(B60-Controls!$B$11))))</f>
        <v/>
      </c>
      <c r="D60">
        <f>IFERROR(VLOOKUP(A60,Impact_Rates!$A:$T,20,FALSE)*((C60-(1/(1+EXP(-Controls!$B$10*(0-Controls!$B$11)))))/((1/(1+EXP(-Controls!$B$10*(30-Controls!$B$11))))-(1/(1+EXP(-Controls!$B$10*(0-Controls!$B$11))))))),"")</f>
        <v/>
      </c>
      <c r="E60">
        <f>IFERROR(VLOOKUP(A60,Impact_Rates!$A:$T,5,FALSE)*D60/365,"")</f>
        <v/>
      </c>
    </row>
    <row r="61">
      <c r="A61" t="inlineStr">
        <is>
          <t>Suicide deaths (global)</t>
        </is>
      </c>
      <c r="B61" t="n">
        <v>30</v>
      </c>
      <c r="C61">
        <f>(1/(1+EXP(-Controls!$B$10*(B61-Controls!$B$11))))</f>
        <v/>
      </c>
      <c r="D61">
        <f>IFERROR(VLOOKUP(A61,Impact_Rates!$A:$T,20,FALSE)*((C61-(1/(1+EXP(-Controls!$B$10*(0-Controls!$B$11)))))/((1/(1+EXP(-Controls!$B$10*(30-Controls!$B$11))))-(1/(1+EXP(-Controls!$B$10*(0-Controls!$B$11))))))),"")</f>
        <v/>
      </c>
      <c r="E61">
        <f>IFERROR(VLOOKUP(A61,Impact_Rates!$A:$T,5,FALSE)*D61/365,"")</f>
        <v/>
      </c>
    </row>
    <row r="62">
      <c r="A62" t="inlineStr">
        <is>
          <t>Intentional homicide victims (global)</t>
        </is>
      </c>
      <c r="B62" t="n">
        <v>1</v>
      </c>
      <c r="C62">
        <f>(1/(1+EXP(-Controls!$B$10*(B62-Controls!$B$11))))</f>
        <v/>
      </c>
      <c r="D62">
        <f>IFERROR(VLOOKUP(A62,Impact_Rates!$A:$T,20,FALSE)*((C62-(1/(1+EXP(-Controls!$B$10*(0-Controls!$B$11)))))/((1/(1+EXP(-Controls!$B$10*(30-Controls!$B$11))))-(1/(1+EXP(-Controls!$B$10*(0-Controls!$B$11))))))),"")</f>
        <v/>
      </c>
      <c r="E62">
        <f>IFERROR(VLOOKUP(A62,Impact_Rates!$A:$T,5,FALSE)*D62/365,"")</f>
        <v/>
      </c>
    </row>
    <row r="63">
      <c r="A63" t="inlineStr">
        <is>
          <t>Intentional homicide victims (global)</t>
        </is>
      </c>
      <c r="B63" t="n">
        <v>2</v>
      </c>
      <c r="C63">
        <f>(1/(1+EXP(-Controls!$B$10*(B63-Controls!$B$11))))</f>
        <v/>
      </c>
      <c r="D63">
        <f>IFERROR(VLOOKUP(A63,Impact_Rates!$A:$T,20,FALSE)*((C63-(1/(1+EXP(-Controls!$B$10*(0-Controls!$B$11)))))/((1/(1+EXP(-Controls!$B$10*(30-Controls!$B$11))))-(1/(1+EXP(-Controls!$B$10*(0-Controls!$B$11))))))),"")</f>
        <v/>
      </c>
      <c r="E63">
        <f>IFERROR(VLOOKUP(A63,Impact_Rates!$A:$T,5,FALSE)*D63/365,"")</f>
        <v/>
      </c>
    </row>
    <row r="64">
      <c r="A64" t="inlineStr">
        <is>
          <t>Intentional homicide victims (global)</t>
        </is>
      </c>
      <c r="B64" t="n">
        <v>3</v>
      </c>
      <c r="C64">
        <f>(1/(1+EXP(-Controls!$B$10*(B64-Controls!$B$11))))</f>
        <v/>
      </c>
      <c r="D64">
        <f>IFERROR(VLOOKUP(A64,Impact_Rates!$A:$T,20,FALSE)*((C64-(1/(1+EXP(-Controls!$B$10*(0-Controls!$B$11)))))/((1/(1+EXP(-Controls!$B$10*(30-Controls!$B$11))))-(1/(1+EXP(-Controls!$B$10*(0-Controls!$B$11))))))),"")</f>
        <v/>
      </c>
      <c r="E64">
        <f>IFERROR(VLOOKUP(A64,Impact_Rates!$A:$T,5,FALSE)*D64/365,"")</f>
        <v/>
      </c>
    </row>
    <row r="65">
      <c r="A65" t="inlineStr">
        <is>
          <t>Intentional homicide victims (global)</t>
        </is>
      </c>
      <c r="B65" t="n">
        <v>4</v>
      </c>
      <c r="C65">
        <f>(1/(1+EXP(-Controls!$B$10*(B65-Controls!$B$11))))</f>
        <v/>
      </c>
      <c r="D65">
        <f>IFERROR(VLOOKUP(A65,Impact_Rates!$A:$T,20,FALSE)*((C65-(1/(1+EXP(-Controls!$B$10*(0-Controls!$B$11)))))/((1/(1+EXP(-Controls!$B$10*(30-Controls!$B$11))))-(1/(1+EXP(-Controls!$B$10*(0-Controls!$B$11))))))),"")</f>
        <v/>
      </c>
      <c r="E65">
        <f>IFERROR(VLOOKUP(A65,Impact_Rates!$A:$T,5,FALSE)*D65/365,"")</f>
        <v/>
      </c>
    </row>
    <row r="66">
      <c r="A66" t="inlineStr">
        <is>
          <t>Intentional homicide victims (global)</t>
        </is>
      </c>
      <c r="B66" t="n">
        <v>5</v>
      </c>
      <c r="C66">
        <f>(1/(1+EXP(-Controls!$B$10*(B66-Controls!$B$11))))</f>
        <v/>
      </c>
      <c r="D66">
        <f>IFERROR(VLOOKUP(A66,Impact_Rates!$A:$T,20,FALSE)*((C66-(1/(1+EXP(-Controls!$B$10*(0-Controls!$B$11)))))/((1/(1+EXP(-Controls!$B$10*(30-Controls!$B$11))))-(1/(1+EXP(-Controls!$B$10*(0-Controls!$B$11))))))),"")</f>
        <v/>
      </c>
      <c r="E66">
        <f>IFERROR(VLOOKUP(A66,Impact_Rates!$A:$T,5,FALSE)*D66/365,"")</f>
        <v/>
      </c>
    </row>
    <row r="67">
      <c r="A67" t="inlineStr">
        <is>
          <t>Intentional homicide victims (global)</t>
        </is>
      </c>
      <c r="B67" t="n">
        <v>6</v>
      </c>
      <c r="C67">
        <f>(1/(1+EXP(-Controls!$B$10*(B67-Controls!$B$11))))</f>
        <v/>
      </c>
      <c r="D67">
        <f>IFERROR(VLOOKUP(A67,Impact_Rates!$A:$T,20,FALSE)*((C67-(1/(1+EXP(-Controls!$B$10*(0-Controls!$B$11)))))/((1/(1+EXP(-Controls!$B$10*(30-Controls!$B$11))))-(1/(1+EXP(-Controls!$B$10*(0-Controls!$B$11))))))),"")</f>
        <v/>
      </c>
      <c r="E67">
        <f>IFERROR(VLOOKUP(A67,Impact_Rates!$A:$T,5,FALSE)*D67/365,"")</f>
        <v/>
      </c>
    </row>
    <row r="68">
      <c r="A68" t="inlineStr">
        <is>
          <t>Intentional homicide victims (global)</t>
        </is>
      </c>
      <c r="B68" t="n">
        <v>7</v>
      </c>
      <c r="C68">
        <f>(1/(1+EXP(-Controls!$B$10*(B68-Controls!$B$11))))</f>
        <v/>
      </c>
      <c r="D68">
        <f>IFERROR(VLOOKUP(A68,Impact_Rates!$A:$T,20,FALSE)*((C68-(1/(1+EXP(-Controls!$B$10*(0-Controls!$B$11)))))/((1/(1+EXP(-Controls!$B$10*(30-Controls!$B$11))))-(1/(1+EXP(-Controls!$B$10*(0-Controls!$B$11))))))),"")</f>
        <v/>
      </c>
      <c r="E68">
        <f>IFERROR(VLOOKUP(A68,Impact_Rates!$A:$T,5,FALSE)*D68/365,"")</f>
        <v/>
      </c>
    </row>
    <row r="69">
      <c r="A69" t="inlineStr">
        <is>
          <t>Intentional homicide victims (global)</t>
        </is>
      </c>
      <c r="B69" t="n">
        <v>8</v>
      </c>
      <c r="C69">
        <f>(1/(1+EXP(-Controls!$B$10*(B69-Controls!$B$11))))</f>
        <v/>
      </c>
      <c r="D69">
        <f>IFERROR(VLOOKUP(A69,Impact_Rates!$A:$T,20,FALSE)*((C69-(1/(1+EXP(-Controls!$B$10*(0-Controls!$B$11)))))/((1/(1+EXP(-Controls!$B$10*(30-Controls!$B$11))))-(1/(1+EXP(-Controls!$B$10*(0-Controls!$B$11))))))),"")</f>
        <v/>
      </c>
      <c r="E69">
        <f>IFERROR(VLOOKUP(A69,Impact_Rates!$A:$T,5,FALSE)*D69/365,"")</f>
        <v/>
      </c>
    </row>
    <row r="70">
      <c r="A70" t="inlineStr">
        <is>
          <t>Intentional homicide victims (global)</t>
        </is>
      </c>
      <c r="B70" t="n">
        <v>9</v>
      </c>
      <c r="C70">
        <f>(1/(1+EXP(-Controls!$B$10*(B70-Controls!$B$11))))</f>
        <v/>
      </c>
      <c r="D70">
        <f>IFERROR(VLOOKUP(A70,Impact_Rates!$A:$T,20,FALSE)*((C70-(1/(1+EXP(-Controls!$B$10*(0-Controls!$B$11)))))/((1/(1+EXP(-Controls!$B$10*(30-Controls!$B$11))))-(1/(1+EXP(-Controls!$B$10*(0-Controls!$B$11))))))),"")</f>
        <v/>
      </c>
      <c r="E70">
        <f>IFERROR(VLOOKUP(A70,Impact_Rates!$A:$T,5,FALSE)*D70/365,"")</f>
        <v/>
      </c>
    </row>
    <row r="71">
      <c r="A71" t="inlineStr">
        <is>
          <t>Intentional homicide victims (global)</t>
        </is>
      </c>
      <c r="B71" t="n">
        <v>10</v>
      </c>
      <c r="C71">
        <f>(1/(1+EXP(-Controls!$B$10*(B71-Controls!$B$11))))</f>
        <v/>
      </c>
      <c r="D71">
        <f>IFERROR(VLOOKUP(A71,Impact_Rates!$A:$T,20,FALSE)*((C71-(1/(1+EXP(-Controls!$B$10*(0-Controls!$B$11)))))/((1/(1+EXP(-Controls!$B$10*(30-Controls!$B$11))))-(1/(1+EXP(-Controls!$B$10*(0-Controls!$B$11))))))),"")</f>
        <v/>
      </c>
      <c r="E71">
        <f>IFERROR(VLOOKUP(A71,Impact_Rates!$A:$T,5,FALSE)*D71/365,"")</f>
        <v/>
      </c>
    </row>
    <row r="72">
      <c r="A72" t="inlineStr">
        <is>
          <t>Intentional homicide victims (global)</t>
        </is>
      </c>
      <c r="B72" t="n">
        <v>11</v>
      </c>
      <c r="C72">
        <f>(1/(1+EXP(-Controls!$B$10*(B72-Controls!$B$11))))</f>
        <v/>
      </c>
      <c r="D72">
        <f>IFERROR(VLOOKUP(A72,Impact_Rates!$A:$T,20,FALSE)*((C72-(1/(1+EXP(-Controls!$B$10*(0-Controls!$B$11)))))/((1/(1+EXP(-Controls!$B$10*(30-Controls!$B$11))))-(1/(1+EXP(-Controls!$B$10*(0-Controls!$B$11))))))),"")</f>
        <v/>
      </c>
      <c r="E72">
        <f>IFERROR(VLOOKUP(A72,Impact_Rates!$A:$T,5,FALSE)*D72/365,"")</f>
        <v/>
      </c>
    </row>
    <row r="73">
      <c r="A73" t="inlineStr">
        <is>
          <t>Intentional homicide victims (global)</t>
        </is>
      </c>
      <c r="B73" t="n">
        <v>12</v>
      </c>
      <c r="C73">
        <f>(1/(1+EXP(-Controls!$B$10*(B73-Controls!$B$11))))</f>
        <v/>
      </c>
      <c r="D73">
        <f>IFERROR(VLOOKUP(A73,Impact_Rates!$A:$T,20,FALSE)*((C73-(1/(1+EXP(-Controls!$B$10*(0-Controls!$B$11)))))/((1/(1+EXP(-Controls!$B$10*(30-Controls!$B$11))))-(1/(1+EXP(-Controls!$B$10*(0-Controls!$B$11))))))),"")</f>
        <v/>
      </c>
      <c r="E73">
        <f>IFERROR(VLOOKUP(A73,Impact_Rates!$A:$T,5,FALSE)*D73/365,"")</f>
        <v/>
      </c>
    </row>
    <row r="74">
      <c r="A74" t="inlineStr">
        <is>
          <t>Intentional homicide victims (global)</t>
        </is>
      </c>
      <c r="B74" t="n">
        <v>13</v>
      </c>
      <c r="C74">
        <f>(1/(1+EXP(-Controls!$B$10*(B74-Controls!$B$11))))</f>
        <v/>
      </c>
      <c r="D74">
        <f>IFERROR(VLOOKUP(A74,Impact_Rates!$A:$T,20,FALSE)*((C74-(1/(1+EXP(-Controls!$B$10*(0-Controls!$B$11)))))/((1/(1+EXP(-Controls!$B$10*(30-Controls!$B$11))))-(1/(1+EXP(-Controls!$B$10*(0-Controls!$B$11))))))),"")</f>
        <v/>
      </c>
      <c r="E74">
        <f>IFERROR(VLOOKUP(A74,Impact_Rates!$A:$T,5,FALSE)*D74/365,"")</f>
        <v/>
      </c>
    </row>
    <row r="75">
      <c r="A75" t="inlineStr">
        <is>
          <t>Intentional homicide victims (global)</t>
        </is>
      </c>
      <c r="B75" t="n">
        <v>14</v>
      </c>
      <c r="C75">
        <f>(1/(1+EXP(-Controls!$B$10*(B75-Controls!$B$11))))</f>
        <v/>
      </c>
      <c r="D75">
        <f>IFERROR(VLOOKUP(A75,Impact_Rates!$A:$T,20,FALSE)*((C75-(1/(1+EXP(-Controls!$B$10*(0-Controls!$B$11)))))/((1/(1+EXP(-Controls!$B$10*(30-Controls!$B$11))))-(1/(1+EXP(-Controls!$B$10*(0-Controls!$B$11))))))),"")</f>
        <v/>
      </c>
      <c r="E75">
        <f>IFERROR(VLOOKUP(A75,Impact_Rates!$A:$T,5,FALSE)*D75/365,"")</f>
        <v/>
      </c>
    </row>
    <row r="76">
      <c r="A76" t="inlineStr">
        <is>
          <t>Intentional homicide victims (global)</t>
        </is>
      </c>
      <c r="B76" t="n">
        <v>15</v>
      </c>
      <c r="C76">
        <f>(1/(1+EXP(-Controls!$B$10*(B76-Controls!$B$11))))</f>
        <v/>
      </c>
      <c r="D76">
        <f>IFERROR(VLOOKUP(A76,Impact_Rates!$A:$T,20,FALSE)*((C76-(1/(1+EXP(-Controls!$B$10*(0-Controls!$B$11)))))/((1/(1+EXP(-Controls!$B$10*(30-Controls!$B$11))))-(1/(1+EXP(-Controls!$B$10*(0-Controls!$B$11))))))),"")</f>
        <v/>
      </c>
      <c r="E76">
        <f>IFERROR(VLOOKUP(A76,Impact_Rates!$A:$T,5,FALSE)*D76/365,"")</f>
        <v/>
      </c>
    </row>
    <row r="77">
      <c r="A77" t="inlineStr">
        <is>
          <t>Intentional homicide victims (global)</t>
        </is>
      </c>
      <c r="B77" t="n">
        <v>16</v>
      </c>
      <c r="C77">
        <f>(1/(1+EXP(-Controls!$B$10*(B77-Controls!$B$11))))</f>
        <v/>
      </c>
      <c r="D77">
        <f>IFERROR(VLOOKUP(A77,Impact_Rates!$A:$T,20,FALSE)*((C77-(1/(1+EXP(-Controls!$B$10*(0-Controls!$B$11)))))/((1/(1+EXP(-Controls!$B$10*(30-Controls!$B$11))))-(1/(1+EXP(-Controls!$B$10*(0-Controls!$B$11))))))),"")</f>
        <v/>
      </c>
      <c r="E77">
        <f>IFERROR(VLOOKUP(A77,Impact_Rates!$A:$T,5,FALSE)*D77/365,"")</f>
        <v/>
      </c>
    </row>
    <row r="78">
      <c r="A78" t="inlineStr">
        <is>
          <t>Intentional homicide victims (global)</t>
        </is>
      </c>
      <c r="B78" t="n">
        <v>17</v>
      </c>
      <c r="C78">
        <f>(1/(1+EXP(-Controls!$B$10*(B78-Controls!$B$11))))</f>
        <v/>
      </c>
      <c r="D78">
        <f>IFERROR(VLOOKUP(A78,Impact_Rates!$A:$T,20,FALSE)*((C78-(1/(1+EXP(-Controls!$B$10*(0-Controls!$B$11)))))/((1/(1+EXP(-Controls!$B$10*(30-Controls!$B$11))))-(1/(1+EXP(-Controls!$B$10*(0-Controls!$B$11))))))),"")</f>
        <v/>
      </c>
      <c r="E78">
        <f>IFERROR(VLOOKUP(A78,Impact_Rates!$A:$T,5,FALSE)*D78/365,"")</f>
        <v/>
      </c>
    </row>
    <row r="79">
      <c r="A79" t="inlineStr">
        <is>
          <t>Intentional homicide victims (global)</t>
        </is>
      </c>
      <c r="B79" t="n">
        <v>18</v>
      </c>
      <c r="C79">
        <f>(1/(1+EXP(-Controls!$B$10*(B79-Controls!$B$11))))</f>
        <v/>
      </c>
      <c r="D79">
        <f>IFERROR(VLOOKUP(A79,Impact_Rates!$A:$T,20,FALSE)*((C79-(1/(1+EXP(-Controls!$B$10*(0-Controls!$B$11)))))/((1/(1+EXP(-Controls!$B$10*(30-Controls!$B$11))))-(1/(1+EXP(-Controls!$B$10*(0-Controls!$B$11))))))),"")</f>
        <v/>
      </c>
      <c r="E79">
        <f>IFERROR(VLOOKUP(A79,Impact_Rates!$A:$T,5,FALSE)*D79/365,"")</f>
        <v/>
      </c>
    </row>
    <row r="80">
      <c r="A80" t="inlineStr">
        <is>
          <t>Intentional homicide victims (global)</t>
        </is>
      </c>
      <c r="B80" t="n">
        <v>19</v>
      </c>
      <c r="C80">
        <f>(1/(1+EXP(-Controls!$B$10*(B80-Controls!$B$11))))</f>
        <v/>
      </c>
      <c r="D80">
        <f>IFERROR(VLOOKUP(A80,Impact_Rates!$A:$T,20,FALSE)*((C80-(1/(1+EXP(-Controls!$B$10*(0-Controls!$B$11)))))/((1/(1+EXP(-Controls!$B$10*(30-Controls!$B$11))))-(1/(1+EXP(-Controls!$B$10*(0-Controls!$B$11))))))),"")</f>
        <v/>
      </c>
      <c r="E80">
        <f>IFERROR(VLOOKUP(A80,Impact_Rates!$A:$T,5,FALSE)*D80/365,"")</f>
        <v/>
      </c>
    </row>
    <row r="81">
      <c r="A81" t="inlineStr">
        <is>
          <t>Intentional homicide victims (global)</t>
        </is>
      </c>
      <c r="B81" t="n">
        <v>20</v>
      </c>
      <c r="C81">
        <f>(1/(1+EXP(-Controls!$B$10*(B81-Controls!$B$11))))</f>
        <v/>
      </c>
      <c r="D81">
        <f>IFERROR(VLOOKUP(A81,Impact_Rates!$A:$T,20,FALSE)*((C81-(1/(1+EXP(-Controls!$B$10*(0-Controls!$B$11)))))/((1/(1+EXP(-Controls!$B$10*(30-Controls!$B$11))))-(1/(1+EXP(-Controls!$B$10*(0-Controls!$B$11))))))),"")</f>
        <v/>
      </c>
      <c r="E81">
        <f>IFERROR(VLOOKUP(A81,Impact_Rates!$A:$T,5,FALSE)*D81/365,"")</f>
        <v/>
      </c>
    </row>
    <row r="82">
      <c r="A82" t="inlineStr">
        <is>
          <t>Intentional homicide victims (global)</t>
        </is>
      </c>
      <c r="B82" t="n">
        <v>21</v>
      </c>
      <c r="C82">
        <f>(1/(1+EXP(-Controls!$B$10*(B82-Controls!$B$11))))</f>
        <v/>
      </c>
      <c r="D82">
        <f>IFERROR(VLOOKUP(A82,Impact_Rates!$A:$T,20,FALSE)*((C82-(1/(1+EXP(-Controls!$B$10*(0-Controls!$B$11)))))/((1/(1+EXP(-Controls!$B$10*(30-Controls!$B$11))))-(1/(1+EXP(-Controls!$B$10*(0-Controls!$B$11))))))),"")</f>
        <v/>
      </c>
      <c r="E82">
        <f>IFERROR(VLOOKUP(A82,Impact_Rates!$A:$T,5,FALSE)*D82/365,"")</f>
        <v/>
      </c>
    </row>
    <row r="83">
      <c r="A83" t="inlineStr">
        <is>
          <t>Intentional homicide victims (global)</t>
        </is>
      </c>
      <c r="B83" t="n">
        <v>22</v>
      </c>
      <c r="C83">
        <f>(1/(1+EXP(-Controls!$B$10*(B83-Controls!$B$11))))</f>
        <v/>
      </c>
      <c r="D83">
        <f>IFERROR(VLOOKUP(A83,Impact_Rates!$A:$T,20,FALSE)*((C83-(1/(1+EXP(-Controls!$B$10*(0-Controls!$B$11)))))/((1/(1+EXP(-Controls!$B$10*(30-Controls!$B$11))))-(1/(1+EXP(-Controls!$B$10*(0-Controls!$B$11))))))),"")</f>
        <v/>
      </c>
      <c r="E83">
        <f>IFERROR(VLOOKUP(A83,Impact_Rates!$A:$T,5,FALSE)*D83/365,"")</f>
        <v/>
      </c>
    </row>
    <row r="84">
      <c r="A84" t="inlineStr">
        <is>
          <t>Intentional homicide victims (global)</t>
        </is>
      </c>
      <c r="B84" t="n">
        <v>23</v>
      </c>
      <c r="C84">
        <f>(1/(1+EXP(-Controls!$B$10*(B84-Controls!$B$11))))</f>
        <v/>
      </c>
      <c r="D84">
        <f>IFERROR(VLOOKUP(A84,Impact_Rates!$A:$T,20,FALSE)*((C84-(1/(1+EXP(-Controls!$B$10*(0-Controls!$B$11)))))/((1/(1+EXP(-Controls!$B$10*(30-Controls!$B$11))))-(1/(1+EXP(-Controls!$B$10*(0-Controls!$B$11))))))),"")</f>
        <v/>
      </c>
      <c r="E84">
        <f>IFERROR(VLOOKUP(A84,Impact_Rates!$A:$T,5,FALSE)*D84/365,"")</f>
        <v/>
      </c>
    </row>
    <row r="85">
      <c r="A85" t="inlineStr">
        <is>
          <t>Intentional homicide victims (global)</t>
        </is>
      </c>
      <c r="B85" t="n">
        <v>24</v>
      </c>
      <c r="C85">
        <f>(1/(1+EXP(-Controls!$B$10*(B85-Controls!$B$11))))</f>
        <v/>
      </c>
      <c r="D85">
        <f>IFERROR(VLOOKUP(A85,Impact_Rates!$A:$T,20,FALSE)*((C85-(1/(1+EXP(-Controls!$B$10*(0-Controls!$B$11)))))/((1/(1+EXP(-Controls!$B$10*(30-Controls!$B$11))))-(1/(1+EXP(-Controls!$B$10*(0-Controls!$B$11))))))),"")</f>
        <v/>
      </c>
      <c r="E85">
        <f>IFERROR(VLOOKUP(A85,Impact_Rates!$A:$T,5,FALSE)*D85/365,"")</f>
        <v/>
      </c>
    </row>
    <row r="86">
      <c r="A86" t="inlineStr">
        <is>
          <t>Intentional homicide victims (global)</t>
        </is>
      </c>
      <c r="B86" t="n">
        <v>25</v>
      </c>
      <c r="C86">
        <f>(1/(1+EXP(-Controls!$B$10*(B86-Controls!$B$11))))</f>
        <v/>
      </c>
      <c r="D86">
        <f>IFERROR(VLOOKUP(A86,Impact_Rates!$A:$T,20,FALSE)*((C86-(1/(1+EXP(-Controls!$B$10*(0-Controls!$B$11)))))/((1/(1+EXP(-Controls!$B$10*(30-Controls!$B$11))))-(1/(1+EXP(-Controls!$B$10*(0-Controls!$B$11))))))),"")</f>
        <v/>
      </c>
      <c r="E86">
        <f>IFERROR(VLOOKUP(A86,Impact_Rates!$A:$T,5,FALSE)*D86/365,"")</f>
        <v/>
      </c>
    </row>
    <row r="87">
      <c r="A87" t="inlineStr">
        <is>
          <t>Intentional homicide victims (global)</t>
        </is>
      </c>
      <c r="B87" t="n">
        <v>26</v>
      </c>
      <c r="C87">
        <f>(1/(1+EXP(-Controls!$B$10*(B87-Controls!$B$11))))</f>
        <v/>
      </c>
      <c r="D87">
        <f>IFERROR(VLOOKUP(A87,Impact_Rates!$A:$T,20,FALSE)*((C87-(1/(1+EXP(-Controls!$B$10*(0-Controls!$B$11)))))/((1/(1+EXP(-Controls!$B$10*(30-Controls!$B$11))))-(1/(1+EXP(-Controls!$B$10*(0-Controls!$B$11))))))),"")</f>
        <v/>
      </c>
      <c r="E87">
        <f>IFERROR(VLOOKUP(A87,Impact_Rates!$A:$T,5,FALSE)*D87/365,"")</f>
        <v/>
      </c>
    </row>
    <row r="88">
      <c r="A88" t="inlineStr">
        <is>
          <t>Intentional homicide victims (global)</t>
        </is>
      </c>
      <c r="B88" t="n">
        <v>27</v>
      </c>
      <c r="C88">
        <f>(1/(1+EXP(-Controls!$B$10*(B88-Controls!$B$11))))</f>
        <v/>
      </c>
      <c r="D88">
        <f>IFERROR(VLOOKUP(A88,Impact_Rates!$A:$T,20,FALSE)*((C88-(1/(1+EXP(-Controls!$B$10*(0-Controls!$B$11)))))/((1/(1+EXP(-Controls!$B$10*(30-Controls!$B$11))))-(1/(1+EXP(-Controls!$B$10*(0-Controls!$B$11))))))),"")</f>
        <v/>
      </c>
      <c r="E88">
        <f>IFERROR(VLOOKUP(A88,Impact_Rates!$A:$T,5,FALSE)*D88/365,"")</f>
        <v/>
      </c>
    </row>
    <row r="89">
      <c r="A89" t="inlineStr">
        <is>
          <t>Intentional homicide victims (global)</t>
        </is>
      </c>
      <c r="B89" t="n">
        <v>28</v>
      </c>
      <c r="C89">
        <f>(1/(1+EXP(-Controls!$B$10*(B89-Controls!$B$11))))</f>
        <v/>
      </c>
      <c r="D89">
        <f>IFERROR(VLOOKUP(A89,Impact_Rates!$A:$T,20,FALSE)*((C89-(1/(1+EXP(-Controls!$B$10*(0-Controls!$B$11)))))/((1/(1+EXP(-Controls!$B$10*(30-Controls!$B$11))))-(1/(1+EXP(-Controls!$B$10*(0-Controls!$B$11))))))),"")</f>
        <v/>
      </c>
      <c r="E89">
        <f>IFERROR(VLOOKUP(A89,Impact_Rates!$A:$T,5,FALSE)*D89/365,"")</f>
        <v/>
      </c>
    </row>
    <row r="90">
      <c r="A90" t="inlineStr">
        <is>
          <t>Intentional homicide victims (global)</t>
        </is>
      </c>
      <c r="B90" t="n">
        <v>29</v>
      </c>
      <c r="C90">
        <f>(1/(1+EXP(-Controls!$B$10*(B90-Controls!$B$11))))</f>
        <v/>
      </c>
      <c r="D90">
        <f>IFERROR(VLOOKUP(A90,Impact_Rates!$A:$T,20,FALSE)*((C90-(1/(1+EXP(-Controls!$B$10*(0-Controls!$B$11)))))/((1/(1+EXP(-Controls!$B$10*(30-Controls!$B$11))))-(1/(1+EXP(-Controls!$B$10*(0-Controls!$B$11))))))),"")</f>
        <v/>
      </c>
      <c r="E90">
        <f>IFERROR(VLOOKUP(A90,Impact_Rates!$A:$T,5,FALSE)*D90/365,"")</f>
        <v/>
      </c>
    </row>
    <row r="91">
      <c r="A91" t="inlineStr">
        <is>
          <t>Intentional homicide victims (global)</t>
        </is>
      </c>
      <c r="B91" t="n">
        <v>30</v>
      </c>
      <c r="C91">
        <f>(1/(1+EXP(-Controls!$B$10*(B91-Controls!$B$11))))</f>
        <v/>
      </c>
      <c r="D91">
        <f>IFERROR(VLOOKUP(A91,Impact_Rates!$A:$T,20,FALSE)*((C91-(1/(1+EXP(-Controls!$B$10*(0-Controls!$B$11)))))/((1/(1+EXP(-Controls!$B$10*(30-Controls!$B$11))))-(1/(1+EXP(-Controls!$B$10*(0-Controls!$B$11))))))),"")</f>
        <v/>
      </c>
      <c r="E91">
        <f>IFERROR(VLOOKUP(A91,Impact_Rates!$A:$T,5,FALSE)*D91/365,"")</f>
        <v/>
      </c>
    </row>
    <row r="92">
      <c r="A92" t="inlineStr">
        <is>
          <t>Road traffic deaths (global)</t>
        </is>
      </c>
      <c r="B92" t="n">
        <v>1</v>
      </c>
      <c r="C92">
        <f>(1/(1+EXP(-Controls!$B$10*(B92-Controls!$B$11))))</f>
        <v/>
      </c>
      <c r="D92">
        <f>IFERROR(VLOOKUP(A92,Impact_Rates!$A:$T,20,FALSE)*((C92-(1/(1+EXP(-Controls!$B$10*(0-Controls!$B$11)))))/((1/(1+EXP(-Controls!$B$10*(30-Controls!$B$11))))-(1/(1+EXP(-Controls!$B$10*(0-Controls!$B$11))))))),"")</f>
        <v/>
      </c>
      <c r="E92">
        <f>IFERROR(VLOOKUP(A92,Impact_Rates!$A:$T,5,FALSE)*D92/365,"")</f>
        <v/>
      </c>
    </row>
    <row r="93">
      <c r="A93" t="inlineStr">
        <is>
          <t>Road traffic deaths (global)</t>
        </is>
      </c>
      <c r="B93" t="n">
        <v>2</v>
      </c>
      <c r="C93">
        <f>(1/(1+EXP(-Controls!$B$10*(B93-Controls!$B$11))))</f>
        <v/>
      </c>
      <c r="D93">
        <f>IFERROR(VLOOKUP(A93,Impact_Rates!$A:$T,20,FALSE)*((C93-(1/(1+EXP(-Controls!$B$10*(0-Controls!$B$11)))))/((1/(1+EXP(-Controls!$B$10*(30-Controls!$B$11))))-(1/(1+EXP(-Controls!$B$10*(0-Controls!$B$11))))))),"")</f>
        <v/>
      </c>
      <c r="E93">
        <f>IFERROR(VLOOKUP(A93,Impact_Rates!$A:$T,5,FALSE)*D93/365,"")</f>
        <v/>
      </c>
    </row>
    <row r="94">
      <c r="A94" t="inlineStr">
        <is>
          <t>Road traffic deaths (global)</t>
        </is>
      </c>
      <c r="B94" t="n">
        <v>3</v>
      </c>
      <c r="C94">
        <f>(1/(1+EXP(-Controls!$B$10*(B94-Controls!$B$11))))</f>
        <v/>
      </c>
      <c r="D94">
        <f>IFERROR(VLOOKUP(A94,Impact_Rates!$A:$T,20,FALSE)*((C94-(1/(1+EXP(-Controls!$B$10*(0-Controls!$B$11)))))/((1/(1+EXP(-Controls!$B$10*(30-Controls!$B$11))))-(1/(1+EXP(-Controls!$B$10*(0-Controls!$B$11))))))),"")</f>
        <v/>
      </c>
      <c r="E94">
        <f>IFERROR(VLOOKUP(A94,Impact_Rates!$A:$T,5,FALSE)*D94/365,"")</f>
        <v/>
      </c>
    </row>
    <row r="95">
      <c r="A95" t="inlineStr">
        <is>
          <t>Road traffic deaths (global)</t>
        </is>
      </c>
      <c r="B95" t="n">
        <v>4</v>
      </c>
      <c r="C95">
        <f>(1/(1+EXP(-Controls!$B$10*(B95-Controls!$B$11))))</f>
        <v/>
      </c>
      <c r="D95">
        <f>IFERROR(VLOOKUP(A95,Impact_Rates!$A:$T,20,FALSE)*((C95-(1/(1+EXP(-Controls!$B$10*(0-Controls!$B$11)))))/((1/(1+EXP(-Controls!$B$10*(30-Controls!$B$11))))-(1/(1+EXP(-Controls!$B$10*(0-Controls!$B$11))))))),"")</f>
        <v/>
      </c>
      <c r="E95">
        <f>IFERROR(VLOOKUP(A95,Impact_Rates!$A:$T,5,FALSE)*D95/365,"")</f>
        <v/>
      </c>
    </row>
    <row r="96">
      <c r="A96" t="inlineStr">
        <is>
          <t>Road traffic deaths (global)</t>
        </is>
      </c>
      <c r="B96" t="n">
        <v>5</v>
      </c>
      <c r="C96">
        <f>(1/(1+EXP(-Controls!$B$10*(B96-Controls!$B$11))))</f>
        <v/>
      </c>
      <c r="D96">
        <f>IFERROR(VLOOKUP(A96,Impact_Rates!$A:$T,20,FALSE)*((C96-(1/(1+EXP(-Controls!$B$10*(0-Controls!$B$11)))))/((1/(1+EXP(-Controls!$B$10*(30-Controls!$B$11))))-(1/(1+EXP(-Controls!$B$10*(0-Controls!$B$11))))))),"")</f>
        <v/>
      </c>
      <c r="E96">
        <f>IFERROR(VLOOKUP(A96,Impact_Rates!$A:$T,5,FALSE)*D96/365,"")</f>
        <v/>
      </c>
    </row>
    <row r="97">
      <c r="A97" t="inlineStr">
        <is>
          <t>Road traffic deaths (global)</t>
        </is>
      </c>
      <c r="B97" t="n">
        <v>6</v>
      </c>
      <c r="C97">
        <f>(1/(1+EXP(-Controls!$B$10*(B97-Controls!$B$11))))</f>
        <v/>
      </c>
      <c r="D97">
        <f>IFERROR(VLOOKUP(A97,Impact_Rates!$A:$T,20,FALSE)*((C97-(1/(1+EXP(-Controls!$B$10*(0-Controls!$B$11)))))/((1/(1+EXP(-Controls!$B$10*(30-Controls!$B$11))))-(1/(1+EXP(-Controls!$B$10*(0-Controls!$B$11))))))),"")</f>
        <v/>
      </c>
      <c r="E97">
        <f>IFERROR(VLOOKUP(A97,Impact_Rates!$A:$T,5,FALSE)*D97/365,"")</f>
        <v/>
      </c>
    </row>
    <row r="98">
      <c r="A98" t="inlineStr">
        <is>
          <t>Road traffic deaths (global)</t>
        </is>
      </c>
      <c r="B98" t="n">
        <v>7</v>
      </c>
      <c r="C98">
        <f>(1/(1+EXP(-Controls!$B$10*(B98-Controls!$B$11))))</f>
        <v/>
      </c>
      <c r="D98">
        <f>IFERROR(VLOOKUP(A98,Impact_Rates!$A:$T,20,FALSE)*((C98-(1/(1+EXP(-Controls!$B$10*(0-Controls!$B$11)))))/((1/(1+EXP(-Controls!$B$10*(30-Controls!$B$11))))-(1/(1+EXP(-Controls!$B$10*(0-Controls!$B$11))))))),"")</f>
        <v/>
      </c>
      <c r="E98">
        <f>IFERROR(VLOOKUP(A98,Impact_Rates!$A:$T,5,FALSE)*D98/365,"")</f>
        <v/>
      </c>
    </row>
    <row r="99">
      <c r="A99" t="inlineStr">
        <is>
          <t>Road traffic deaths (global)</t>
        </is>
      </c>
      <c r="B99" t="n">
        <v>8</v>
      </c>
      <c r="C99">
        <f>(1/(1+EXP(-Controls!$B$10*(B99-Controls!$B$11))))</f>
        <v/>
      </c>
      <c r="D99">
        <f>IFERROR(VLOOKUP(A99,Impact_Rates!$A:$T,20,FALSE)*((C99-(1/(1+EXP(-Controls!$B$10*(0-Controls!$B$11)))))/((1/(1+EXP(-Controls!$B$10*(30-Controls!$B$11))))-(1/(1+EXP(-Controls!$B$10*(0-Controls!$B$11))))))),"")</f>
        <v/>
      </c>
      <c r="E99">
        <f>IFERROR(VLOOKUP(A99,Impact_Rates!$A:$T,5,FALSE)*D99/365,"")</f>
        <v/>
      </c>
    </row>
    <row r="100">
      <c r="A100" t="inlineStr">
        <is>
          <t>Road traffic deaths (global)</t>
        </is>
      </c>
      <c r="B100" t="n">
        <v>9</v>
      </c>
      <c r="C100">
        <f>(1/(1+EXP(-Controls!$B$10*(B100-Controls!$B$11))))</f>
        <v/>
      </c>
      <c r="D100">
        <f>IFERROR(VLOOKUP(A100,Impact_Rates!$A:$T,20,FALSE)*((C100-(1/(1+EXP(-Controls!$B$10*(0-Controls!$B$11)))))/((1/(1+EXP(-Controls!$B$10*(30-Controls!$B$11))))-(1/(1+EXP(-Controls!$B$10*(0-Controls!$B$11))))))),"")</f>
        <v/>
      </c>
      <c r="E100">
        <f>IFERROR(VLOOKUP(A100,Impact_Rates!$A:$T,5,FALSE)*D100/365,"")</f>
        <v/>
      </c>
    </row>
    <row r="101">
      <c r="A101" t="inlineStr">
        <is>
          <t>Road traffic deaths (global)</t>
        </is>
      </c>
      <c r="B101" t="n">
        <v>10</v>
      </c>
      <c r="C101">
        <f>(1/(1+EXP(-Controls!$B$10*(B101-Controls!$B$11))))</f>
        <v/>
      </c>
      <c r="D101">
        <f>IFERROR(VLOOKUP(A101,Impact_Rates!$A:$T,20,FALSE)*((C101-(1/(1+EXP(-Controls!$B$10*(0-Controls!$B$11)))))/((1/(1+EXP(-Controls!$B$10*(30-Controls!$B$11))))-(1/(1+EXP(-Controls!$B$10*(0-Controls!$B$11))))))),"")</f>
        <v/>
      </c>
      <c r="E101">
        <f>IFERROR(VLOOKUP(A101,Impact_Rates!$A:$T,5,FALSE)*D101/365,"")</f>
        <v/>
      </c>
    </row>
    <row r="102">
      <c r="A102" t="inlineStr">
        <is>
          <t>Road traffic deaths (global)</t>
        </is>
      </c>
      <c r="B102" t="n">
        <v>11</v>
      </c>
      <c r="C102">
        <f>(1/(1+EXP(-Controls!$B$10*(B102-Controls!$B$11))))</f>
        <v/>
      </c>
      <c r="D102">
        <f>IFERROR(VLOOKUP(A102,Impact_Rates!$A:$T,20,FALSE)*((C102-(1/(1+EXP(-Controls!$B$10*(0-Controls!$B$11)))))/((1/(1+EXP(-Controls!$B$10*(30-Controls!$B$11))))-(1/(1+EXP(-Controls!$B$10*(0-Controls!$B$11))))))),"")</f>
        <v/>
      </c>
      <c r="E102">
        <f>IFERROR(VLOOKUP(A102,Impact_Rates!$A:$T,5,FALSE)*D102/365,"")</f>
        <v/>
      </c>
    </row>
    <row r="103">
      <c r="A103" t="inlineStr">
        <is>
          <t>Road traffic deaths (global)</t>
        </is>
      </c>
      <c r="B103" t="n">
        <v>12</v>
      </c>
      <c r="C103">
        <f>(1/(1+EXP(-Controls!$B$10*(B103-Controls!$B$11))))</f>
        <v/>
      </c>
      <c r="D103">
        <f>IFERROR(VLOOKUP(A103,Impact_Rates!$A:$T,20,FALSE)*((C103-(1/(1+EXP(-Controls!$B$10*(0-Controls!$B$11)))))/((1/(1+EXP(-Controls!$B$10*(30-Controls!$B$11))))-(1/(1+EXP(-Controls!$B$10*(0-Controls!$B$11))))))),"")</f>
        <v/>
      </c>
      <c r="E103">
        <f>IFERROR(VLOOKUP(A103,Impact_Rates!$A:$T,5,FALSE)*D103/365,"")</f>
        <v/>
      </c>
    </row>
    <row r="104">
      <c r="A104" t="inlineStr">
        <is>
          <t>Road traffic deaths (global)</t>
        </is>
      </c>
      <c r="B104" t="n">
        <v>13</v>
      </c>
      <c r="C104">
        <f>(1/(1+EXP(-Controls!$B$10*(B104-Controls!$B$11))))</f>
        <v/>
      </c>
      <c r="D104">
        <f>IFERROR(VLOOKUP(A104,Impact_Rates!$A:$T,20,FALSE)*((C104-(1/(1+EXP(-Controls!$B$10*(0-Controls!$B$11)))))/((1/(1+EXP(-Controls!$B$10*(30-Controls!$B$11))))-(1/(1+EXP(-Controls!$B$10*(0-Controls!$B$11))))))),"")</f>
        <v/>
      </c>
      <c r="E104">
        <f>IFERROR(VLOOKUP(A104,Impact_Rates!$A:$T,5,FALSE)*D104/365,"")</f>
        <v/>
      </c>
    </row>
    <row r="105">
      <c r="A105" t="inlineStr">
        <is>
          <t>Road traffic deaths (global)</t>
        </is>
      </c>
      <c r="B105" t="n">
        <v>14</v>
      </c>
      <c r="C105">
        <f>(1/(1+EXP(-Controls!$B$10*(B105-Controls!$B$11))))</f>
        <v/>
      </c>
      <c r="D105">
        <f>IFERROR(VLOOKUP(A105,Impact_Rates!$A:$T,20,FALSE)*((C105-(1/(1+EXP(-Controls!$B$10*(0-Controls!$B$11)))))/((1/(1+EXP(-Controls!$B$10*(30-Controls!$B$11))))-(1/(1+EXP(-Controls!$B$10*(0-Controls!$B$11))))))),"")</f>
        <v/>
      </c>
      <c r="E105">
        <f>IFERROR(VLOOKUP(A105,Impact_Rates!$A:$T,5,FALSE)*D105/365,"")</f>
        <v/>
      </c>
    </row>
    <row r="106">
      <c r="A106" t="inlineStr">
        <is>
          <t>Road traffic deaths (global)</t>
        </is>
      </c>
      <c r="B106" t="n">
        <v>15</v>
      </c>
      <c r="C106">
        <f>(1/(1+EXP(-Controls!$B$10*(B106-Controls!$B$11))))</f>
        <v/>
      </c>
      <c r="D106">
        <f>IFERROR(VLOOKUP(A106,Impact_Rates!$A:$T,20,FALSE)*((C106-(1/(1+EXP(-Controls!$B$10*(0-Controls!$B$11)))))/((1/(1+EXP(-Controls!$B$10*(30-Controls!$B$11))))-(1/(1+EXP(-Controls!$B$10*(0-Controls!$B$11))))))),"")</f>
        <v/>
      </c>
      <c r="E106">
        <f>IFERROR(VLOOKUP(A106,Impact_Rates!$A:$T,5,FALSE)*D106/365,"")</f>
        <v/>
      </c>
    </row>
    <row r="107">
      <c r="A107" t="inlineStr">
        <is>
          <t>Road traffic deaths (global)</t>
        </is>
      </c>
      <c r="B107" t="n">
        <v>16</v>
      </c>
      <c r="C107">
        <f>(1/(1+EXP(-Controls!$B$10*(B107-Controls!$B$11))))</f>
        <v/>
      </c>
      <c r="D107">
        <f>IFERROR(VLOOKUP(A107,Impact_Rates!$A:$T,20,FALSE)*((C107-(1/(1+EXP(-Controls!$B$10*(0-Controls!$B$11)))))/((1/(1+EXP(-Controls!$B$10*(30-Controls!$B$11))))-(1/(1+EXP(-Controls!$B$10*(0-Controls!$B$11))))))),"")</f>
        <v/>
      </c>
      <c r="E107">
        <f>IFERROR(VLOOKUP(A107,Impact_Rates!$A:$T,5,FALSE)*D107/365,"")</f>
        <v/>
      </c>
    </row>
    <row r="108">
      <c r="A108" t="inlineStr">
        <is>
          <t>Road traffic deaths (global)</t>
        </is>
      </c>
      <c r="B108" t="n">
        <v>17</v>
      </c>
      <c r="C108">
        <f>(1/(1+EXP(-Controls!$B$10*(B108-Controls!$B$11))))</f>
        <v/>
      </c>
      <c r="D108">
        <f>IFERROR(VLOOKUP(A108,Impact_Rates!$A:$T,20,FALSE)*((C108-(1/(1+EXP(-Controls!$B$10*(0-Controls!$B$11)))))/((1/(1+EXP(-Controls!$B$10*(30-Controls!$B$11))))-(1/(1+EXP(-Controls!$B$10*(0-Controls!$B$11))))))),"")</f>
        <v/>
      </c>
      <c r="E108">
        <f>IFERROR(VLOOKUP(A108,Impact_Rates!$A:$T,5,FALSE)*D108/365,"")</f>
        <v/>
      </c>
    </row>
    <row r="109">
      <c r="A109" t="inlineStr">
        <is>
          <t>Road traffic deaths (global)</t>
        </is>
      </c>
      <c r="B109" t="n">
        <v>18</v>
      </c>
      <c r="C109">
        <f>(1/(1+EXP(-Controls!$B$10*(B109-Controls!$B$11))))</f>
        <v/>
      </c>
      <c r="D109">
        <f>IFERROR(VLOOKUP(A109,Impact_Rates!$A:$T,20,FALSE)*((C109-(1/(1+EXP(-Controls!$B$10*(0-Controls!$B$11)))))/((1/(1+EXP(-Controls!$B$10*(30-Controls!$B$11))))-(1/(1+EXP(-Controls!$B$10*(0-Controls!$B$11))))))),"")</f>
        <v/>
      </c>
      <c r="E109">
        <f>IFERROR(VLOOKUP(A109,Impact_Rates!$A:$T,5,FALSE)*D109/365,"")</f>
        <v/>
      </c>
    </row>
    <row r="110">
      <c r="A110" t="inlineStr">
        <is>
          <t>Road traffic deaths (global)</t>
        </is>
      </c>
      <c r="B110" t="n">
        <v>19</v>
      </c>
      <c r="C110">
        <f>(1/(1+EXP(-Controls!$B$10*(B110-Controls!$B$11))))</f>
        <v/>
      </c>
      <c r="D110">
        <f>IFERROR(VLOOKUP(A110,Impact_Rates!$A:$T,20,FALSE)*((C110-(1/(1+EXP(-Controls!$B$10*(0-Controls!$B$11)))))/((1/(1+EXP(-Controls!$B$10*(30-Controls!$B$11))))-(1/(1+EXP(-Controls!$B$10*(0-Controls!$B$11))))))),"")</f>
        <v/>
      </c>
      <c r="E110">
        <f>IFERROR(VLOOKUP(A110,Impact_Rates!$A:$T,5,FALSE)*D110/365,"")</f>
        <v/>
      </c>
    </row>
    <row r="111">
      <c r="A111" t="inlineStr">
        <is>
          <t>Road traffic deaths (global)</t>
        </is>
      </c>
      <c r="B111" t="n">
        <v>20</v>
      </c>
      <c r="C111">
        <f>(1/(1+EXP(-Controls!$B$10*(B111-Controls!$B$11))))</f>
        <v/>
      </c>
      <c r="D111">
        <f>IFERROR(VLOOKUP(A111,Impact_Rates!$A:$T,20,FALSE)*((C111-(1/(1+EXP(-Controls!$B$10*(0-Controls!$B$11)))))/((1/(1+EXP(-Controls!$B$10*(30-Controls!$B$11))))-(1/(1+EXP(-Controls!$B$10*(0-Controls!$B$11))))))),"")</f>
        <v/>
      </c>
      <c r="E111">
        <f>IFERROR(VLOOKUP(A111,Impact_Rates!$A:$T,5,FALSE)*D111/365,"")</f>
        <v/>
      </c>
    </row>
    <row r="112">
      <c r="A112" t="inlineStr">
        <is>
          <t>Road traffic deaths (global)</t>
        </is>
      </c>
      <c r="B112" t="n">
        <v>21</v>
      </c>
      <c r="C112">
        <f>(1/(1+EXP(-Controls!$B$10*(B112-Controls!$B$11))))</f>
        <v/>
      </c>
      <c r="D112">
        <f>IFERROR(VLOOKUP(A112,Impact_Rates!$A:$T,20,FALSE)*((C112-(1/(1+EXP(-Controls!$B$10*(0-Controls!$B$11)))))/((1/(1+EXP(-Controls!$B$10*(30-Controls!$B$11))))-(1/(1+EXP(-Controls!$B$10*(0-Controls!$B$11))))))),"")</f>
        <v/>
      </c>
      <c r="E112">
        <f>IFERROR(VLOOKUP(A112,Impact_Rates!$A:$T,5,FALSE)*D112/365,"")</f>
        <v/>
      </c>
    </row>
    <row r="113">
      <c r="A113" t="inlineStr">
        <is>
          <t>Road traffic deaths (global)</t>
        </is>
      </c>
      <c r="B113" t="n">
        <v>22</v>
      </c>
      <c r="C113">
        <f>(1/(1+EXP(-Controls!$B$10*(B113-Controls!$B$11))))</f>
        <v/>
      </c>
      <c r="D113">
        <f>IFERROR(VLOOKUP(A113,Impact_Rates!$A:$T,20,FALSE)*((C113-(1/(1+EXP(-Controls!$B$10*(0-Controls!$B$11)))))/((1/(1+EXP(-Controls!$B$10*(30-Controls!$B$11))))-(1/(1+EXP(-Controls!$B$10*(0-Controls!$B$11))))))),"")</f>
        <v/>
      </c>
      <c r="E113">
        <f>IFERROR(VLOOKUP(A113,Impact_Rates!$A:$T,5,FALSE)*D113/365,"")</f>
        <v/>
      </c>
    </row>
    <row r="114">
      <c r="A114" t="inlineStr">
        <is>
          <t>Road traffic deaths (global)</t>
        </is>
      </c>
      <c r="B114" t="n">
        <v>23</v>
      </c>
      <c r="C114">
        <f>(1/(1+EXP(-Controls!$B$10*(B114-Controls!$B$11))))</f>
        <v/>
      </c>
      <c r="D114">
        <f>IFERROR(VLOOKUP(A114,Impact_Rates!$A:$T,20,FALSE)*((C114-(1/(1+EXP(-Controls!$B$10*(0-Controls!$B$11)))))/((1/(1+EXP(-Controls!$B$10*(30-Controls!$B$11))))-(1/(1+EXP(-Controls!$B$10*(0-Controls!$B$11))))))),"")</f>
        <v/>
      </c>
      <c r="E114">
        <f>IFERROR(VLOOKUP(A114,Impact_Rates!$A:$T,5,FALSE)*D114/365,"")</f>
        <v/>
      </c>
    </row>
    <row r="115">
      <c r="A115" t="inlineStr">
        <is>
          <t>Road traffic deaths (global)</t>
        </is>
      </c>
      <c r="B115" t="n">
        <v>24</v>
      </c>
      <c r="C115">
        <f>(1/(1+EXP(-Controls!$B$10*(B115-Controls!$B$11))))</f>
        <v/>
      </c>
      <c r="D115">
        <f>IFERROR(VLOOKUP(A115,Impact_Rates!$A:$T,20,FALSE)*((C115-(1/(1+EXP(-Controls!$B$10*(0-Controls!$B$11)))))/((1/(1+EXP(-Controls!$B$10*(30-Controls!$B$11))))-(1/(1+EXP(-Controls!$B$10*(0-Controls!$B$11))))))),"")</f>
        <v/>
      </c>
      <c r="E115">
        <f>IFERROR(VLOOKUP(A115,Impact_Rates!$A:$T,5,FALSE)*D115/365,"")</f>
        <v/>
      </c>
    </row>
    <row r="116">
      <c r="A116" t="inlineStr">
        <is>
          <t>Road traffic deaths (global)</t>
        </is>
      </c>
      <c r="B116" t="n">
        <v>25</v>
      </c>
      <c r="C116">
        <f>(1/(1+EXP(-Controls!$B$10*(B116-Controls!$B$11))))</f>
        <v/>
      </c>
      <c r="D116">
        <f>IFERROR(VLOOKUP(A116,Impact_Rates!$A:$T,20,FALSE)*((C116-(1/(1+EXP(-Controls!$B$10*(0-Controls!$B$11)))))/((1/(1+EXP(-Controls!$B$10*(30-Controls!$B$11))))-(1/(1+EXP(-Controls!$B$10*(0-Controls!$B$11))))))),"")</f>
        <v/>
      </c>
      <c r="E116">
        <f>IFERROR(VLOOKUP(A116,Impact_Rates!$A:$T,5,FALSE)*D116/365,"")</f>
        <v/>
      </c>
    </row>
    <row r="117">
      <c r="A117" t="inlineStr">
        <is>
          <t>Road traffic deaths (global)</t>
        </is>
      </c>
      <c r="B117" t="n">
        <v>26</v>
      </c>
      <c r="C117">
        <f>(1/(1+EXP(-Controls!$B$10*(B117-Controls!$B$11))))</f>
        <v/>
      </c>
      <c r="D117">
        <f>IFERROR(VLOOKUP(A117,Impact_Rates!$A:$T,20,FALSE)*((C117-(1/(1+EXP(-Controls!$B$10*(0-Controls!$B$11)))))/((1/(1+EXP(-Controls!$B$10*(30-Controls!$B$11))))-(1/(1+EXP(-Controls!$B$10*(0-Controls!$B$11))))))),"")</f>
        <v/>
      </c>
      <c r="E117">
        <f>IFERROR(VLOOKUP(A117,Impact_Rates!$A:$T,5,FALSE)*D117/365,"")</f>
        <v/>
      </c>
    </row>
    <row r="118">
      <c r="A118" t="inlineStr">
        <is>
          <t>Road traffic deaths (global)</t>
        </is>
      </c>
      <c r="B118" t="n">
        <v>27</v>
      </c>
      <c r="C118">
        <f>(1/(1+EXP(-Controls!$B$10*(B118-Controls!$B$11))))</f>
        <v/>
      </c>
      <c r="D118">
        <f>IFERROR(VLOOKUP(A118,Impact_Rates!$A:$T,20,FALSE)*((C118-(1/(1+EXP(-Controls!$B$10*(0-Controls!$B$11)))))/((1/(1+EXP(-Controls!$B$10*(30-Controls!$B$11))))-(1/(1+EXP(-Controls!$B$10*(0-Controls!$B$11))))))),"")</f>
        <v/>
      </c>
      <c r="E118">
        <f>IFERROR(VLOOKUP(A118,Impact_Rates!$A:$T,5,FALSE)*D118/365,"")</f>
        <v/>
      </c>
    </row>
    <row r="119">
      <c r="A119" t="inlineStr">
        <is>
          <t>Road traffic deaths (global)</t>
        </is>
      </c>
      <c r="B119" t="n">
        <v>28</v>
      </c>
      <c r="C119">
        <f>(1/(1+EXP(-Controls!$B$10*(B119-Controls!$B$11))))</f>
        <v/>
      </c>
      <c r="D119">
        <f>IFERROR(VLOOKUP(A119,Impact_Rates!$A:$T,20,FALSE)*((C119-(1/(1+EXP(-Controls!$B$10*(0-Controls!$B$11)))))/((1/(1+EXP(-Controls!$B$10*(30-Controls!$B$11))))-(1/(1+EXP(-Controls!$B$10*(0-Controls!$B$11))))))),"")</f>
        <v/>
      </c>
      <c r="E119">
        <f>IFERROR(VLOOKUP(A119,Impact_Rates!$A:$T,5,FALSE)*D119/365,"")</f>
        <v/>
      </c>
    </row>
    <row r="120">
      <c r="A120" t="inlineStr">
        <is>
          <t>Road traffic deaths (global)</t>
        </is>
      </c>
      <c r="B120" t="n">
        <v>29</v>
      </c>
      <c r="C120">
        <f>(1/(1+EXP(-Controls!$B$10*(B120-Controls!$B$11))))</f>
        <v/>
      </c>
      <c r="D120">
        <f>IFERROR(VLOOKUP(A120,Impact_Rates!$A:$T,20,FALSE)*((C120-(1/(1+EXP(-Controls!$B$10*(0-Controls!$B$11)))))/((1/(1+EXP(-Controls!$B$10*(30-Controls!$B$11))))-(1/(1+EXP(-Controls!$B$10*(0-Controls!$B$11))))))),"")</f>
        <v/>
      </c>
      <c r="E120">
        <f>IFERROR(VLOOKUP(A120,Impact_Rates!$A:$T,5,FALSE)*D120/365,"")</f>
        <v/>
      </c>
    </row>
    <row r="121">
      <c r="A121" t="inlineStr">
        <is>
          <t>Road traffic deaths (global)</t>
        </is>
      </c>
      <c r="B121" t="n">
        <v>30</v>
      </c>
      <c r="C121">
        <f>(1/(1+EXP(-Controls!$B$10*(B121-Controls!$B$11))))</f>
        <v/>
      </c>
      <c r="D121">
        <f>IFERROR(VLOOKUP(A121,Impact_Rates!$A:$T,20,FALSE)*((C121-(1/(1+EXP(-Controls!$B$10*(0-Controls!$B$11)))))/((1/(1+EXP(-Controls!$B$10*(30-Controls!$B$11))))-(1/(1+EXP(-Controls!$B$10*(0-Controls!$B$11))))))),"")</f>
        <v/>
      </c>
      <c r="E121">
        <f>IFERROR(VLOOKUP(A121,Impact_Rates!$A:$T,5,FALSE)*D121/365,"")</f>
        <v/>
      </c>
    </row>
    <row r="122">
      <c r="A122" t="inlineStr">
        <is>
          <t>Maternal deaths (global)</t>
        </is>
      </c>
      <c r="B122" t="n">
        <v>1</v>
      </c>
      <c r="C122">
        <f>(1/(1+EXP(-Controls!$B$10*(B122-Controls!$B$11))))</f>
        <v/>
      </c>
      <c r="D122">
        <f>IFERROR(VLOOKUP(A122,Impact_Rates!$A:$T,20,FALSE)*((C122-(1/(1+EXP(-Controls!$B$10*(0-Controls!$B$11)))))/((1/(1+EXP(-Controls!$B$10*(30-Controls!$B$11))))-(1/(1+EXP(-Controls!$B$10*(0-Controls!$B$11))))))),"")</f>
        <v/>
      </c>
      <c r="E122">
        <f>IFERROR(VLOOKUP(A122,Impact_Rates!$A:$T,5,FALSE)*D122/365,"")</f>
        <v/>
      </c>
    </row>
    <row r="123">
      <c r="A123" t="inlineStr">
        <is>
          <t>Maternal deaths (global)</t>
        </is>
      </c>
      <c r="B123" t="n">
        <v>2</v>
      </c>
      <c r="C123">
        <f>(1/(1+EXP(-Controls!$B$10*(B123-Controls!$B$11))))</f>
        <v/>
      </c>
      <c r="D123">
        <f>IFERROR(VLOOKUP(A123,Impact_Rates!$A:$T,20,FALSE)*((C123-(1/(1+EXP(-Controls!$B$10*(0-Controls!$B$11)))))/((1/(1+EXP(-Controls!$B$10*(30-Controls!$B$11))))-(1/(1+EXP(-Controls!$B$10*(0-Controls!$B$11))))))),"")</f>
        <v/>
      </c>
      <c r="E123">
        <f>IFERROR(VLOOKUP(A123,Impact_Rates!$A:$T,5,FALSE)*D123/365,"")</f>
        <v/>
      </c>
    </row>
    <row r="124">
      <c r="A124" t="inlineStr">
        <is>
          <t>Maternal deaths (global)</t>
        </is>
      </c>
      <c r="B124" t="n">
        <v>3</v>
      </c>
      <c r="C124">
        <f>(1/(1+EXP(-Controls!$B$10*(B124-Controls!$B$11))))</f>
        <v/>
      </c>
      <c r="D124">
        <f>IFERROR(VLOOKUP(A124,Impact_Rates!$A:$T,20,FALSE)*((C124-(1/(1+EXP(-Controls!$B$10*(0-Controls!$B$11)))))/((1/(1+EXP(-Controls!$B$10*(30-Controls!$B$11))))-(1/(1+EXP(-Controls!$B$10*(0-Controls!$B$11))))))),"")</f>
        <v/>
      </c>
      <c r="E124">
        <f>IFERROR(VLOOKUP(A124,Impact_Rates!$A:$T,5,FALSE)*D124/365,"")</f>
        <v/>
      </c>
    </row>
    <row r="125">
      <c r="A125" t="inlineStr">
        <is>
          <t>Maternal deaths (global)</t>
        </is>
      </c>
      <c r="B125" t="n">
        <v>4</v>
      </c>
      <c r="C125">
        <f>(1/(1+EXP(-Controls!$B$10*(B125-Controls!$B$11))))</f>
        <v/>
      </c>
      <c r="D125">
        <f>IFERROR(VLOOKUP(A125,Impact_Rates!$A:$T,20,FALSE)*((C125-(1/(1+EXP(-Controls!$B$10*(0-Controls!$B$11)))))/((1/(1+EXP(-Controls!$B$10*(30-Controls!$B$11))))-(1/(1+EXP(-Controls!$B$10*(0-Controls!$B$11))))))),"")</f>
        <v/>
      </c>
      <c r="E125">
        <f>IFERROR(VLOOKUP(A125,Impact_Rates!$A:$T,5,FALSE)*D125/365,"")</f>
        <v/>
      </c>
    </row>
    <row r="126">
      <c r="A126" t="inlineStr">
        <is>
          <t>Maternal deaths (global)</t>
        </is>
      </c>
      <c r="B126" t="n">
        <v>5</v>
      </c>
      <c r="C126">
        <f>(1/(1+EXP(-Controls!$B$10*(B126-Controls!$B$11))))</f>
        <v/>
      </c>
      <c r="D126">
        <f>IFERROR(VLOOKUP(A126,Impact_Rates!$A:$T,20,FALSE)*((C126-(1/(1+EXP(-Controls!$B$10*(0-Controls!$B$11)))))/((1/(1+EXP(-Controls!$B$10*(30-Controls!$B$11))))-(1/(1+EXP(-Controls!$B$10*(0-Controls!$B$11))))))),"")</f>
        <v/>
      </c>
      <c r="E126">
        <f>IFERROR(VLOOKUP(A126,Impact_Rates!$A:$T,5,FALSE)*D126/365,"")</f>
        <v/>
      </c>
    </row>
    <row r="127">
      <c r="A127" t="inlineStr">
        <is>
          <t>Maternal deaths (global)</t>
        </is>
      </c>
      <c r="B127" t="n">
        <v>6</v>
      </c>
      <c r="C127">
        <f>(1/(1+EXP(-Controls!$B$10*(B127-Controls!$B$11))))</f>
        <v/>
      </c>
      <c r="D127">
        <f>IFERROR(VLOOKUP(A127,Impact_Rates!$A:$T,20,FALSE)*((C127-(1/(1+EXP(-Controls!$B$10*(0-Controls!$B$11)))))/((1/(1+EXP(-Controls!$B$10*(30-Controls!$B$11))))-(1/(1+EXP(-Controls!$B$10*(0-Controls!$B$11))))))),"")</f>
        <v/>
      </c>
      <c r="E127">
        <f>IFERROR(VLOOKUP(A127,Impact_Rates!$A:$T,5,FALSE)*D127/365,"")</f>
        <v/>
      </c>
    </row>
    <row r="128">
      <c r="A128" t="inlineStr">
        <is>
          <t>Maternal deaths (global)</t>
        </is>
      </c>
      <c r="B128" t="n">
        <v>7</v>
      </c>
      <c r="C128">
        <f>(1/(1+EXP(-Controls!$B$10*(B128-Controls!$B$11))))</f>
        <v/>
      </c>
      <c r="D128">
        <f>IFERROR(VLOOKUP(A128,Impact_Rates!$A:$T,20,FALSE)*((C128-(1/(1+EXP(-Controls!$B$10*(0-Controls!$B$11)))))/((1/(1+EXP(-Controls!$B$10*(30-Controls!$B$11))))-(1/(1+EXP(-Controls!$B$10*(0-Controls!$B$11))))))),"")</f>
        <v/>
      </c>
      <c r="E128">
        <f>IFERROR(VLOOKUP(A128,Impact_Rates!$A:$T,5,FALSE)*D128/365,"")</f>
        <v/>
      </c>
    </row>
    <row r="129">
      <c r="A129" t="inlineStr">
        <is>
          <t>Maternal deaths (global)</t>
        </is>
      </c>
      <c r="B129" t="n">
        <v>8</v>
      </c>
      <c r="C129">
        <f>(1/(1+EXP(-Controls!$B$10*(B129-Controls!$B$11))))</f>
        <v/>
      </c>
      <c r="D129">
        <f>IFERROR(VLOOKUP(A129,Impact_Rates!$A:$T,20,FALSE)*((C129-(1/(1+EXP(-Controls!$B$10*(0-Controls!$B$11)))))/((1/(1+EXP(-Controls!$B$10*(30-Controls!$B$11))))-(1/(1+EXP(-Controls!$B$10*(0-Controls!$B$11))))))),"")</f>
        <v/>
      </c>
      <c r="E129">
        <f>IFERROR(VLOOKUP(A129,Impact_Rates!$A:$T,5,FALSE)*D129/365,"")</f>
        <v/>
      </c>
    </row>
    <row r="130">
      <c r="A130" t="inlineStr">
        <is>
          <t>Maternal deaths (global)</t>
        </is>
      </c>
      <c r="B130" t="n">
        <v>9</v>
      </c>
      <c r="C130">
        <f>(1/(1+EXP(-Controls!$B$10*(B130-Controls!$B$11))))</f>
        <v/>
      </c>
      <c r="D130">
        <f>IFERROR(VLOOKUP(A130,Impact_Rates!$A:$T,20,FALSE)*((C130-(1/(1+EXP(-Controls!$B$10*(0-Controls!$B$11)))))/((1/(1+EXP(-Controls!$B$10*(30-Controls!$B$11))))-(1/(1+EXP(-Controls!$B$10*(0-Controls!$B$11))))))),"")</f>
        <v/>
      </c>
      <c r="E130">
        <f>IFERROR(VLOOKUP(A130,Impact_Rates!$A:$T,5,FALSE)*D130/365,"")</f>
        <v/>
      </c>
    </row>
    <row r="131">
      <c r="A131" t="inlineStr">
        <is>
          <t>Maternal deaths (global)</t>
        </is>
      </c>
      <c r="B131" t="n">
        <v>10</v>
      </c>
      <c r="C131">
        <f>(1/(1+EXP(-Controls!$B$10*(B131-Controls!$B$11))))</f>
        <v/>
      </c>
      <c r="D131">
        <f>IFERROR(VLOOKUP(A131,Impact_Rates!$A:$T,20,FALSE)*((C131-(1/(1+EXP(-Controls!$B$10*(0-Controls!$B$11)))))/((1/(1+EXP(-Controls!$B$10*(30-Controls!$B$11))))-(1/(1+EXP(-Controls!$B$10*(0-Controls!$B$11))))))),"")</f>
        <v/>
      </c>
      <c r="E131">
        <f>IFERROR(VLOOKUP(A131,Impact_Rates!$A:$T,5,FALSE)*D131/365,"")</f>
        <v/>
      </c>
    </row>
    <row r="132">
      <c r="A132" t="inlineStr">
        <is>
          <t>Maternal deaths (global)</t>
        </is>
      </c>
      <c r="B132" t="n">
        <v>11</v>
      </c>
      <c r="C132">
        <f>(1/(1+EXP(-Controls!$B$10*(B132-Controls!$B$11))))</f>
        <v/>
      </c>
      <c r="D132">
        <f>IFERROR(VLOOKUP(A132,Impact_Rates!$A:$T,20,FALSE)*((C132-(1/(1+EXP(-Controls!$B$10*(0-Controls!$B$11)))))/((1/(1+EXP(-Controls!$B$10*(30-Controls!$B$11))))-(1/(1+EXP(-Controls!$B$10*(0-Controls!$B$11))))))),"")</f>
        <v/>
      </c>
      <c r="E132">
        <f>IFERROR(VLOOKUP(A132,Impact_Rates!$A:$T,5,FALSE)*D132/365,"")</f>
        <v/>
      </c>
    </row>
    <row r="133">
      <c r="A133" t="inlineStr">
        <is>
          <t>Maternal deaths (global)</t>
        </is>
      </c>
      <c r="B133" t="n">
        <v>12</v>
      </c>
      <c r="C133">
        <f>(1/(1+EXP(-Controls!$B$10*(B133-Controls!$B$11))))</f>
        <v/>
      </c>
      <c r="D133">
        <f>IFERROR(VLOOKUP(A133,Impact_Rates!$A:$T,20,FALSE)*((C133-(1/(1+EXP(-Controls!$B$10*(0-Controls!$B$11)))))/((1/(1+EXP(-Controls!$B$10*(30-Controls!$B$11))))-(1/(1+EXP(-Controls!$B$10*(0-Controls!$B$11))))))),"")</f>
        <v/>
      </c>
      <c r="E133">
        <f>IFERROR(VLOOKUP(A133,Impact_Rates!$A:$T,5,FALSE)*D133/365,"")</f>
        <v/>
      </c>
    </row>
    <row r="134">
      <c r="A134" t="inlineStr">
        <is>
          <t>Maternal deaths (global)</t>
        </is>
      </c>
      <c r="B134" t="n">
        <v>13</v>
      </c>
      <c r="C134">
        <f>(1/(1+EXP(-Controls!$B$10*(B134-Controls!$B$11))))</f>
        <v/>
      </c>
      <c r="D134">
        <f>IFERROR(VLOOKUP(A134,Impact_Rates!$A:$T,20,FALSE)*((C134-(1/(1+EXP(-Controls!$B$10*(0-Controls!$B$11)))))/((1/(1+EXP(-Controls!$B$10*(30-Controls!$B$11))))-(1/(1+EXP(-Controls!$B$10*(0-Controls!$B$11))))))),"")</f>
        <v/>
      </c>
      <c r="E134">
        <f>IFERROR(VLOOKUP(A134,Impact_Rates!$A:$T,5,FALSE)*D134/365,"")</f>
        <v/>
      </c>
    </row>
    <row r="135">
      <c r="A135" t="inlineStr">
        <is>
          <t>Maternal deaths (global)</t>
        </is>
      </c>
      <c r="B135" t="n">
        <v>14</v>
      </c>
      <c r="C135">
        <f>(1/(1+EXP(-Controls!$B$10*(B135-Controls!$B$11))))</f>
        <v/>
      </c>
      <c r="D135">
        <f>IFERROR(VLOOKUP(A135,Impact_Rates!$A:$T,20,FALSE)*((C135-(1/(1+EXP(-Controls!$B$10*(0-Controls!$B$11)))))/((1/(1+EXP(-Controls!$B$10*(30-Controls!$B$11))))-(1/(1+EXP(-Controls!$B$10*(0-Controls!$B$11))))))),"")</f>
        <v/>
      </c>
      <c r="E135">
        <f>IFERROR(VLOOKUP(A135,Impact_Rates!$A:$T,5,FALSE)*D135/365,"")</f>
        <v/>
      </c>
    </row>
    <row r="136">
      <c r="A136" t="inlineStr">
        <is>
          <t>Maternal deaths (global)</t>
        </is>
      </c>
      <c r="B136" t="n">
        <v>15</v>
      </c>
      <c r="C136">
        <f>(1/(1+EXP(-Controls!$B$10*(B136-Controls!$B$11))))</f>
        <v/>
      </c>
      <c r="D136">
        <f>IFERROR(VLOOKUP(A136,Impact_Rates!$A:$T,20,FALSE)*((C136-(1/(1+EXP(-Controls!$B$10*(0-Controls!$B$11)))))/((1/(1+EXP(-Controls!$B$10*(30-Controls!$B$11))))-(1/(1+EXP(-Controls!$B$10*(0-Controls!$B$11))))))),"")</f>
        <v/>
      </c>
      <c r="E136">
        <f>IFERROR(VLOOKUP(A136,Impact_Rates!$A:$T,5,FALSE)*D136/365,"")</f>
        <v/>
      </c>
    </row>
    <row r="137">
      <c r="A137" t="inlineStr">
        <is>
          <t>Maternal deaths (global)</t>
        </is>
      </c>
      <c r="B137" t="n">
        <v>16</v>
      </c>
      <c r="C137">
        <f>(1/(1+EXP(-Controls!$B$10*(B137-Controls!$B$11))))</f>
        <v/>
      </c>
      <c r="D137">
        <f>IFERROR(VLOOKUP(A137,Impact_Rates!$A:$T,20,FALSE)*((C137-(1/(1+EXP(-Controls!$B$10*(0-Controls!$B$11)))))/((1/(1+EXP(-Controls!$B$10*(30-Controls!$B$11))))-(1/(1+EXP(-Controls!$B$10*(0-Controls!$B$11))))))),"")</f>
        <v/>
      </c>
      <c r="E137">
        <f>IFERROR(VLOOKUP(A137,Impact_Rates!$A:$T,5,FALSE)*D137/365,"")</f>
        <v/>
      </c>
    </row>
    <row r="138">
      <c r="A138" t="inlineStr">
        <is>
          <t>Maternal deaths (global)</t>
        </is>
      </c>
      <c r="B138" t="n">
        <v>17</v>
      </c>
      <c r="C138">
        <f>(1/(1+EXP(-Controls!$B$10*(B138-Controls!$B$11))))</f>
        <v/>
      </c>
      <c r="D138">
        <f>IFERROR(VLOOKUP(A138,Impact_Rates!$A:$T,20,FALSE)*((C138-(1/(1+EXP(-Controls!$B$10*(0-Controls!$B$11)))))/((1/(1+EXP(-Controls!$B$10*(30-Controls!$B$11))))-(1/(1+EXP(-Controls!$B$10*(0-Controls!$B$11))))))),"")</f>
        <v/>
      </c>
      <c r="E138">
        <f>IFERROR(VLOOKUP(A138,Impact_Rates!$A:$T,5,FALSE)*D138/365,"")</f>
        <v/>
      </c>
    </row>
    <row r="139">
      <c r="A139" t="inlineStr">
        <is>
          <t>Maternal deaths (global)</t>
        </is>
      </c>
      <c r="B139" t="n">
        <v>18</v>
      </c>
      <c r="C139">
        <f>(1/(1+EXP(-Controls!$B$10*(B139-Controls!$B$11))))</f>
        <v/>
      </c>
      <c r="D139">
        <f>IFERROR(VLOOKUP(A139,Impact_Rates!$A:$T,20,FALSE)*((C139-(1/(1+EXP(-Controls!$B$10*(0-Controls!$B$11)))))/((1/(1+EXP(-Controls!$B$10*(30-Controls!$B$11))))-(1/(1+EXP(-Controls!$B$10*(0-Controls!$B$11))))))),"")</f>
        <v/>
      </c>
      <c r="E139">
        <f>IFERROR(VLOOKUP(A139,Impact_Rates!$A:$T,5,FALSE)*D139/365,"")</f>
        <v/>
      </c>
    </row>
    <row r="140">
      <c r="A140" t="inlineStr">
        <is>
          <t>Maternal deaths (global)</t>
        </is>
      </c>
      <c r="B140" t="n">
        <v>19</v>
      </c>
      <c r="C140">
        <f>(1/(1+EXP(-Controls!$B$10*(B140-Controls!$B$11))))</f>
        <v/>
      </c>
      <c r="D140">
        <f>IFERROR(VLOOKUP(A140,Impact_Rates!$A:$T,20,FALSE)*((C140-(1/(1+EXP(-Controls!$B$10*(0-Controls!$B$11)))))/((1/(1+EXP(-Controls!$B$10*(30-Controls!$B$11))))-(1/(1+EXP(-Controls!$B$10*(0-Controls!$B$11))))))),"")</f>
        <v/>
      </c>
      <c r="E140">
        <f>IFERROR(VLOOKUP(A140,Impact_Rates!$A:$T,5,FALSE)*D140/365,"")</f>
        <v/>
      </c>
    </row>
    <row r="141">
      <c r="A141" t="inlineStr">
        <is>
          <t>Maternal deaths (global)</t>
        </is>
      </c>
      <c r="B141" t="n">
        <v>20</v>
      </c>
      <c r="C141">
        <f>(1/(1+EXP(-Controls!$B$10*(B141-Controls!$B$11))))</f>
        <v/>
      </c>
      <c r="D141">
        <f>IFERROR(VLOOKUP(A141,Impact_Rates!$A:$T,20,FALSE)*((C141-(1/(1+EXP(-Controls!$B$10*(0-Controls!$B$11)))))/((1/(1+EXP(-Controls!$B$10*(30-Controls!$B$11))))-(1/(1+EXP(-Controls!$B$10*(0-Controls!$B$11))))))),"")</f>
        <v/>
      </c>
      <c r="E141">
        <f>IFERROR(VLOOKUP(A141,Impact_Rates!$A:$T,5,FALSE)*D141/365,"")</f>
        <v/>
      </c>
    </row>
    <row r="142">
      <c r="A142" t="inlineStr">
        <is>
          <t>Maternal deaths (global)</t>
        </is>
      </c>
      <c r="B142" t="n">
        <v>21</v>
      </c>
      <c r="C142">
        <f>(1/(1+EXP(-Controls!$B$10*(B142-Controls!$B$11))))</f>
        <v/>
      </c>
      <c r="D142">
        <f>IFERROR(VLOOKUP(A142,Impact_Rates!$A:$T,20,FALSE)*((C142-(1/(1+EXP(-Controls!$B$10*(0-Controls!$B$11)))))/((1/(1+EXP(-Controls!$B$10*(30-Controls!$B$11))))-(1/(1+EXP(-Controls!$B$10*(0-Controls!$B$11))))))),"")</f>
        <v/>
      </c>
      <c r="E142">
        <f>IFERROR(VLOOKUP(A142,Impact_Rates!$A:$T,5,FALSE)*D142/365,"")</f>
        <v/>
      </c>
    </row>
    <row r="143">
      <c r="A143" t="inlineStr">
        <is>
          <t>Maternal deaths (global)</t>
        </is>
      </c>
      <c r="B143" t="n">
        <v>22</v>
      </c>
      <c r="C143">
        <f>(1/(1+EXP(-Controls!$B$10*(B143-Controls!$B$11))))</f>
        <v/>
      </c>
      <c r="D143">
        <f>IFERROR(VLOOKUP(A143,Impact_Rates!$A:$T,20,FALSE)*((C143-(1/(1+EXP(-Controls!$B$10*(0-Controls!$B$11)))))/((1/(1+EXP(-Controls!$B$10*(30-Controls!$B$11))))-(1/(1+EXP(-Controls!$B$10*(0-Controls!$B$11))))))),"")</f>
        <v/>
      </c>
      <c r="E143">
        <f>IFERROR(VLOOKUP(A143,Impact_Rates!$A:$T,5,FALSE)*D143/365,"")</f>
        <v/>
      </c>
    </row>
    <row r="144">
      <c r="A144" t="inlineStr">
        <is>
          <t>Maternal deaths (global)</t>
        </is>
      </c>
      <c r="B144" t="n">
        <v>23</v>
      </c>
      <c r="C144">
        <f>(1/(1+EXP(-Controls!$B$10*(B144-Controls!$B$11))))</f>
        <v/>
      </c>
      <c r="D144">
        <f>IFERROR(VLOOKUP(A144,Impact_Rates!$A:$T,20,FALSE)*((C144-(1/(1+EXP(-Controls!$B$10*(0-Controls!$B$11)))))/((1/(1+EXP(-Controls!$B$10*(30-Controls!$B$11))))-(1/(1+EXP(-Controls!$B$10*(0-Controls!$B$11))))))),"")</f>
        <v/>
      </c>
      <c r="E144">
        <f>IFERROR(VLOOKUP(A144,Impact_Rates!$A:$T,5,FALSE)*D144/365,"")</f>
        <v/>
      </c>
    </row>
    <row r="145">
      <c r="A145" t="inlineStr">
        <is>
          <t>Maternal deaths (global)</t>
        </is>
      </c>
      <c r="B145" t="n">
        <v>24</v>
      </c>
      <c r="C145">
        <f>(1/(1+EXP(-Controls!$B$10*(B145-Controls!$B$11))))</f>
        <v/>
      </c>
      <c r="D145">
        <f>IFERROR(VLOOKUP(A145,Impact_Rates!$A:$T,20,FALSE)*((C145-(1/(1+EXP(-Controls!$B$10*(0-Controls!$B$11)))))/((1/(1+EXP(-Controls!$B$10*(30-Controls!$B$11))))-(1/(1+EXP(-Controls!$B$10*(0-Controls!$B$11))))))),"")</f>
        <v/>
      </c>
      <c r="E145">
        <f>IFERROR(VLOOKUP(A145,Impact_Rates!$A:$T,5,FALSE)*D145/365,"")</f>
        <v/>
      </c>
    </row>
    <row r="146">
      <c r="A146" t="inlineStr">
        <is>
          <t>Maternal deaths (global)</t>
        </is>
      </c>
      <c r="B146" t="n">
        <v>25</v>
      </c>
      <c r="C146">
        <f>(1/(1+EXP(-Controls!$B$10*(B146-Controls!$B$11))))</f>
        <v/>
      </c>
      <c r="D146">
        <f>IFERROR(VLOOKUP(A146,Impact_Rates!$A:$T,20,FALSE)*((C146-(1/(1+EXP(-Controls!$B$10*(0-Controls!$B$11)))))/((1/(1+EXP(-Controls!$B$10*(30-Controls!$B$11))))-(1/(1+EXP(-Controls!$B$10*(0-Controls!$B$11))))))),"")</f>
        <v/>
      </c>
      <c r="E146">
        <f>IFERROR(VLOOKUP(A146,Impact_Rates!$A:$T,5,FALSE)*D146/365,"")</f>
        <v/>
      </c>
    </row>
    <row r="147">
      <c r="A147" t="inlineStr">
        <is>
          <t>Maternal deaths (global)</t>
        </is>
      </c>
      <c r="B147" t="n">
        <v>26</v>
      </c>
      <c r="C147">
        <f>(1/(1+EXP(-Controls!$B$10*(B147-Controls!$B$11))))</f>
        <v/>
      </c>
      <c r="D147">
        <f>IFERROR(VLOOKUP(A147,Impact_Rates!$A:$T,20,FALSE)*((C147-(1/(1+EXP(-Controls!$B$10*(0-Controls!$B$11)))))/((1/(1+EXP(-Controls!$B$10*(30-Controls!$B$11))))-(1/(1+EXP(-Controls!$B$10*(0-Controls!$B$11))))))),"")</f>
        <v/>
      </c>
      <c r="E147">
        <f>IFERROR(VLOOKUP(A147,Impact_Rates!$A:$T,5,FALSE)*D147/365,"")</f>
        <v/>
      </c>
    </row>
    <row r="148">
      <c r="A148" t="inlineStr">
        <is>
          <t>Maternal deaths (global)</t>
        </is>
      </c>
      <c r="B148" t="n">
        <v>27</v>
      </c>
      <c r="C148">
        <f>(1/(1+EXP(-Controls!$B$10*(B148-Controls!$B$11))))</f>
        <v/>
      </c>
      <c r="D148">
        <f>IFERROR(VLOOKUP(A148,Impact_Rates!$A:$T,20,FALSE)*((C148-(1/(1+EXP(-Controls!$B$10*(0-Controls!$B$11)))))/((1/(1+EXP(-Controls!$B$10*(30-Controls!$B$11))))-(1/(1+EXP(-Controls!$B$10*(0-Controls!$B$11))))))),"")</f>
        <v/>
      </c>
      <c r="E148">
        <f>IFERROR(VLOOKUP(A148,Impact_Rates!$A:$T,5,FALSE)*D148/365,"")</f>
        <v/>
      </c>
    </row>
    <row r="149">
      <c r="A149" t="inlineStr">
        <is>
          <t>Maternal deaths (global)</t>
        </is>
      </c>
      <c r="B149" t="n">
        <v>28</v>
      </c>
      <c r="C149">
        <f>(1/(1+EXP(-Controls!$B$10*(B149-Controls!$B$11))))</f>
        <v/>
      </c>
      <c r="D149">
        <f>IFERROR(VLOOKUP(A149,Impact_Rates!$A:$T,20,FALSE)*((C149-(1/(1+EXP(-Controls!$B$10*(0-Controls!$B$11)))))/((1/(1+EXP(-Controls!$B$10*(30-Controls!$B$11))))-(1/(1+EXP(-Controls!$B$10*(0-Controls!$B$11))))))),"")</f>
        <v/>
      </c>
      <c r="E149">
        <f>IFERROR(VLOOKUP(A149,Impact_Rates!$A:$T,5,FALSE)*D149/365,"")</f>
        <v/>
      </c>
    </row>
    <row r="150">
      <c r="A150" t="inlineStr">
        <is>
          <t>Maternal deaths (global)</t>
        </is>
      </c>
      <c r="B150" t="n">
        <v>29</v>
      </c>
      <c r="C150">
        <f>(1/(1+EXP(-Controls!$B$10*(B150-Controls!$B$11))))</f>
        <v/>
      </c>
      <c r="D150">
        <f>IFERROR(VLOOKUP(A150,Impact_Rates!$A:$T,20,FALSE)*((C150-(1/(1+EXP(-Controls!$B$10*(0-Controls!$B$11)))))/((1/(1+EXP(-Controls!$B$10*(30-Controls!$B$11))))-(1/(1+EXP(-Controls!$B$10*(0-Controls!$B$11))))))),"")</f>
        <v/>
      </c>
      <c r="E150">
        <f>IFERROR(VLOOKUP(A150,Impact_Rates!$A:$T,5,FALSE)*D150/365,"")</f>
        <v/>
      </c>
    </row>
    <row r="151">
      <c r="A151" t="inlineStr">
        <is>
          <t>Maternal deaths (global)</t>
        </is>
      </c>
      <c r="B151" t="n">
        <v>30</v>
      </c>
      <c r="C151">
        <f>(1/(1+EXP(-Controls!$B$10*(B151-Controls!$B$11))))</f>
        <v/>
      </c>
      <c r="D151">
        <f>IFERROR(VLOOKUP(A151,Impact_Rates!$A:$T,20,FALSE)*((C151-(1/(1+EXP(-Controls!$B$10*(0-Controls!$B$11)))))/((1/(1+EXP(-Controls!$B$10*(30-Controls!$B$11))))-(1/(1+EXP(-Controls!$B$10*(0-Controls!$B$11))))))),"")</f>
        <v/>
      </c>
      <c r="E151">
        <f>IFERROR(VLOOKUP(A151,Impact_Rates!$A:$T,5,FALSE)*D151/365,"")</f>
        <v/>
      </c>
    </row>
    <row r="152">
      <c r="A152" t="inlineStr">
        <is>
          <t>Induced abortions (global)</t>
        </is>
      </c>
      <c r="B152" t="n">
        <v>1</v>
      </c>
      <c r="C152">
        <f>(1/(1+EXP(-Controls!$B$10*(B152-Controls!$B$11))))</f>
        <v/>
      </c>
      <c r="D152">
        <f>IFERROR(VLOOKUP(A152,Impact_Rates!$A:$T,20,FALSE)*((C152-(1/(1+EXP(-Controls!$B$10*(0-Controls!$B$11)))))/((1/(1+EXP(-Controls!$B$10*(30-Controls!$B$11))))-(1/(1+EXP(-Controls!$B$10*(0-Controls!$B$11))))))),"")</f>
        <v/>
      </c>
      <c r="E152">
        <f>IFERROR(VLOOKUP(A152,Impact_Rates!$A:$T,5,FALSE)*D152/365,"")</f>
        <v/>
      </c>
    </row>
    <row r="153">
      <c r="A153" t="inlineStr">
        <is>
          <t>Induced abortions (global)</t>
        </is>
      </c>
      <c r="B153" t="n">
        <v>2</v>
      </c>
      <c r="C153">
        <f>(1/(1+EXP(-Controls!$B$10*(B153-Controls!$B$11))))</f>
        <v/>
      </c>
      <c r="D153">
        <f>IFERROR(VLOOKUP(A153,Impact_Rates!$A:$T,20,FALSE)*((C153-(1/(1+EXP(-Controls!$B$10*(0-Controls!$B$11)))))/((1/(1+EXP(-Controls!$B$10*(30-Controls!$B$11))))-(1/(1+EXP(-Controls!$B$10*(0-Controls!$B$11))))))),"")</f>
        <v/>
      </c>
      <c r="E153">
        <f>IFERROR(VLOOKUP(A153,Impact_Rates!$A:$T,5,FALSE)*D153/365,"")</f>
        <v/>
      </c>
    </row>
    <row r="154">
      <c r="A154" t="inlineStr">
        <is>
          <t>Induced abortions (global)</t>
        </is>
      </c>
      <c r="B154" t="n">
        <v>3</v>
      </c>
      <c r="C154">
        <f>(1/(1+EXP(-Controls!$B$10*(B154-Controls!$B$11))))</f>
        <v/>
      </c>
      <c r="D154">
        <f>IFERROR(VLOOKUP(A154,Impact_Rates!$A:$T,20,FALSE)*((C154-(1/(1+EXP(-Controls!$B$10*(0-Controls!$B$11)))))/((1/(1+EXP(-Controls!$B$10*(30-Controls!$B$11))))-(1/(1+EXP(-Controls!$B$10*(0-Controls!$B$11))))))),"")</f>
        <v/>
      </c>
      <c r="E154">
        <f>IFERROR(VLOOKUP(A154,Impact_Rates!$A:$T,5,FALSE)*D154/365,"")</f>
        <v/>
      </c>
    </row>
    <row r="155">
      <c r="A155" t="inlineStr">
        <is>
          <t>Induced abortions (global)</t>
        </is>
      </c>
      <c r="B155" t="n">
        <v>4</v>
      </c>
      <c r="C155">
        <f>(1/(1+EXP(-Controls!$B$10*(B155-Controls!$B$11))))</f>
        <v/>
      </c>
      <c r="D155">
        <f>IFERROR(VLOOKUP(A155,Impact_Rates!$A:$T,20,FALSE)*((C155-(1/(1+EXP(-Controls!$B$10*(0-Controls!$B$11)))))/((1/(1+EXP(-Controls!$B$10*(30-Controls!$B$11))))-(1/(1+EXP(-Controls!$B$10*(0-Controls!$B$11))))))),"")</f>
        <v/>
      </c>
      <c r="E155">
        <f>IFERROR(VLOOKUP(A155,Impact_Rates!$A:$T,5,FALSE)*D155/365,"")</f>
        <v/>
      </c>
    </row>
    <row r="156">
      <c r="A156" t="inlineStr">
        <is>
          <t>Induced abortions (global)</t>
        </is>
      </c>
      <c r="B156" t="n">
        <v>5</v>
      </c>
      <c r="C156">
        <f>(1/(1+EXP(-Controls!$B$10*(B156-Controls!$B$11))))</f>
        <v/>
      </c>
      <c r="D156">
        <f>IFERROR(VLOOKUP(A156,Impact_Rates!$A:$T,20,FALSE)*((C156-(1/(1+EXP(-Controls!$B$10*(0-Controls!$B$11)))))/((1/(1+EXP(-Controls!$B$10*(30-Controls!$B$11))))-(1/(1+EXP(-Controls!$B$10*(0-Controls!$B$11))))))),"")</f>
        <v/>
      </c>
      <c r="E156">
        <f>IFERROR(VLOOKUP(A156,Impact_Rates!$A:$T,5,FALSE)*D156/365,"")</f>
        <v/>
      </c>
    </row>
    <row r="157">
      <c r="A157" t="inlineStr">
        <is>
          <t>Induced abortions (global)</t>
        </is>
      </c>
      <c r="B157" t="n">
        <v>6</v>
      </c>
      <c r="C157">
        <f>(1/(1+EXP(-Controls!$B$10*(B157-Controls!$B$11))))</f>
        <v/>
      </c>
      <c r="D157">
        <f>IFERROR(VLOOKUP(A157,Impact_Rates!$A:$T,20,FALSE)*((C157-(1/(1+EXP(-Controls!$B$10*(0-Controls!$B$11)))))/((1/(1+EXP(-Controls!$B$10*(30-Controls!$B$11))))-(1/(1+EXP(-Controls!$B$10*(0-Controls!$B$11))))))),"")</f>
        <v/>
      </c>
      <c r="E157">
        <f>IFERROR(VLOOKUP(A157,Impact_Rates!$A:$T,5,FALSE)*D157/365,"")</f>
        <v/>
      </c>
    </row>
    <row r="158">
      <c r="A158" t="inlineStr">
        <is>
          <t>Induced abortions (global)</t>
        </is>
      </c>
      <c r="B158" t="n">
        <v>7</v>
      </c>
      <c r="C158">
        <f>(1/(1+EXP(-Controls!$B$10*(B158-Controls!$B$11))))</f>
        <v/>
      </c>
      <c r="D158">
        <f>IFERROR(VLOOKUP(A158,Impact_Rates!$A:$T,20,FALSE)*((C158-(1/(1+EXP(-Controls!$B$10*(0-Controls!$B$11)))))/((1/(1+EXP(-Controls!$B$10*(30-Controls!$B$11))))-(1/(1+EXP(-Controls!$B$10*(0-Controls!$B$11))))))),"")</f>
        <v/>
      </c>
      <c r="E158">
        <f>IFERROR(VLOOKUP(A158,Impact_Rates!$A:$T,5,FALSE)*D158/365,"")</f>
        <v/>
      </c>
    </row>
    <row r="159">
      <c r="A159" t="inlineStr">
        <is>
          <t>Induced abortions (global)</t>
        </is>
      </c>
      <c r="B159" t="n">
        <v>8</v>
      </c>
      <c r="C159">
        <f>(1/(1+EXP(-Controls!$B$10*(B159-Controls!$B$11))))</f>
        <v/>
      </c>
      <c r="D159">
        <f>IFERROR(VLOOKUP(A159,Impact_Rates!$A:$T,20,FALSE)*((C159-(1/(1+EXP(-Controls!$B$10*(0-Controls!$B$11)))))/((1/(1+EXP(-Controls!$B$10*(30-Controls!$B$11))))-(1/(1+EXP(-Controls!$B$10*(0-Controls!$B$11))))))),"")</f>
        <v/>
      </c>
      <c r="E159">
        <f>IFERROR(VLOOKUP(A159,Impact_Rates!$A:$T,5,FALSE)*D159/365,"")</f>
        <v/>
      </c>
    </row>
    <row r="160">
      <c r="A160" t="inlineStr">
        <is>
          <t>Induced abortions (global)</t>
        </is>
      </c>
      <c r="B160" t="n">
        <v>9</v>
      </c>
      <c r="C160">
        <f>(1/(1+EXP(-Controls!$B$10*(B160-Controls!$B$11))))</f>
        <v/>
      </c>
      <c r="D160">
        <f>IFERROR(VLOOKUP(A160,Impact_Rates!$A:$T,20,FALSE)*((C160-(1/(1+EXP(-Controls!$B$10*(0-Controls!$B$11)))))/((1/(1+EXP(-Controls!$B$10*(30-Controls!$B$11))))-(1/(1+EXP(-Controls!$B$10*(0-Controls!$B$11))))))),"")</f>
        <v/>
      </c>
      <c r="E160">
        <f>IFERROR(VLOOKUP(A160,Impact_Rates!$A:$T,5,FALSE)*D160/365,"")</f>
        <v/>
      </c>
    </row>
    <row r="161">
      <c r="A161" t="inlineStr">
        <is>
          <t>Induced abortions (global)</t>
        </is>
      </c>
      <c r="B161" t="n">
        <v>10</v>
      </c>
      <c r="C161">
        <f>(1/(1+EXP(-Controls!$B$10*(B161-Controls!$B$11))))</f>
        <v/>
      </c>
      <c r="D161">
        <f>IFERROR(VLOOKUP(A161,Impact_Rates!$A:$T,20,FALSE)*((C161-(1/(1+EXP(-Controls!$B$10*(0-Controls!$B$11)))))/((1/(1+EXP(-Controls!$B$10*(30-Controls!$B$11))))-(1/(1+EXP(-Controls!$B$10*(0-Controls!$B$11))))))),"")</f>
        <v/>
      </c>
      <c r="E161">
        <f>IFERROR(VLOOKUP(A161,Impact_Rates!$A:$T,5,FALSE)*D161/365,"")</f>
        <v/>
      </c>
    </row>
    <row r="162">
      <c r="A162" t="inlineStr">
        <is>
          <t>Induced abortions (global)</t>
        </is>
      </c>
      <c r="B162" t="n">
        <v>11</v>
      </c>
      <c r="C162">
        <f>(1/(1+EXP(-Controls!$B$10*(B162-Controls!$B$11))))</f>
        <v/>
      </c>
      <c r="D162">
        <f>IFERROR(VLOOKUP(A162,Impact_Rates!$A:$T,20,FALSE)*((C162-(1/(1+EXP(-Controls!$B$10*(0-Controls!$B$11)))))/((1/(1+EXP(-Controls!$B$10*(30-Controls!$B$11))))-(1/(1+EXP(-Controls!$B$10*(0-Controls!$B$11))))))),"")</f>
        <v/>
      </c>
      <c r="E162">
        <f>IFERROR(VLOOKUP(A162,Impact_Rates!$A:$T,5,FALSE)*D162/365,"")</f>
        <v/>
      </c>
    </row>
    <row r="163">
      <c r="A163" t="inlineStr">
        <is>
          <t>Induced abortions (global)</t>
        </is>
      </c>
      <c r="B163" t="n">
        <v>12</v>
      </c>
      <c r="C163">
        <f>(1/(1+EXP(-Controls!$B$10*(B163-Controls!$B$11))))</f>
        <v/>
      </c>
      <c r="D163">
        <f>IFERROR(VLOOKUP(A163,Impact_Rates!$A:$T,20,FALSE)*((C163-(1/(1+EXP(-Controls!$B$10*(0-Controls!$B$11)))))/((1/(1+EXP(-Controls!$B$10*(30-Controls!$B$11))))-(1/(1+EXP(-Controls!$B$10*(0-Controls!$B$11))))))),"")</f>
        <v/>
      </c>
      <c r="E163">
        <f>IFERROR(VLOOKUP(A163,Impact_Rates!$A:$T,5,FALSE)*D163/365,"")</f>
        <v/>
      </c>
    </row>
    <row r="164">
      <c r="A164" t="inlineStr">
        <is>
          <t>Induced abortions (global)</t>
        </is>
      </c>
      <c r="B164" t="n">
        <v>13</v>
      </c>
      <c r="C164">
        <f>(1/(1+EXP(-Controls!$B$10*(B164-Controls!$B$11))))</f>
        <v/>
      </c>
      <c r="D164">
        <f>IFERROR(VLOOKUP(A164,Impact_Rates!$A:$T,20,FALSE)*((C164-(1/(1+EXP(-Controls!$B$10*(0-Controls!$B$11)))))/((1/(1+EXP(-Controls!$B$10*(30-Controls!$B$11))))-(1/(1+EXP(-Controls!$B$10*(0-Controls!$B$11))))))),"")</f>
        <v/>
      </c>
      <c r="E164">
        <f>IFERROR(VLOOKUP(A164,Impact_Rates!$A:$T,5,FALSE)*D164/365,"")</f>
        <v/>
      </c>
    </row>
    <row r="165">
      <c r="A165" t="inlineStr">
        <is>
          <t>Induced abortions (global)</t>
        </is>
      </c>
      <c r="B165" t="n">
        <v>14</v>
      </c>
      <c r="C165">
        <f>(1/(1+EXP(-Controls!$B$10*(B165-Controls!$B$11))))</f>
        <v/>
      </c>
      <c r="D165">
        <f>IFERROR(VLOOKUP(A165,Impact_Rates!$A:$T,20,FALSE)*((C165-(1/(1+EXP(-Controls!$B$10*(0-Controls!$B$11)))))/((1/(1+EXP(-Controls!$B$10*(30-Controls!$B$11))))-(1/(1+EXP(-Controls!$B$10*(0-Controls!$B$11))))))),"")</f>
        <v/>
      </c>
      <c r="E165">
        <f>IFERROR(VLOOKUP(A165,Impact_Rates!$A:$T,5,FALSE)*D165/365,"")</f>
        <v/>
      </c>
    </row>
    <row r="166">
      <c r="A166" t="inlineStr">
        <is>
          <t>Induced abortions (global)</t>
        </is>
      </c>
      <c r="B166" t="n">
        <v>15</v>
      </c>
      <c r="C166">
        <f>(1/(1+EXP(-Controls!$B$10*(B166-Controls!$B$11))))</f>
        <v/>
      </c>
      <c r="D166">
        <f>IFERROR(VLOOKUP(A166,Impact_Rates!$A:$T,20,FALSE)*((C166-(1/(1+EXP(-Controls!$B$10*(0-Controls!$B$11)))))/((1/(1+EXP(-Controls!$B$10*(30-Controls!$B$11))))-(1/(1+EXP(-Controls!$B$10*(0-Controls!$B$11))))))),"")</f>
        <v/>
      </c>
      <c r="E166">
        <f>IFERROR(VLOOKUP(A166,Impact_Rates!$A:$T,5,FALSE)*D166/365,"")</f>
        <v/>
      </c>
    </row>
    <row r="167">
      <c r="A167" t="inlineStr">
        <is>
          <t>Induced abortions (global)</t>
        </is>
      </c>
      <c r="B167" t="n">
        <v>16</v>
      </c>
      <c r="C167">
        <f>(1/(1+EXP(-Controls!$B$10*(B167-Controls!$B$11))))</f>
        <v/>
      </c>
      <c r="D167">
        <f>IFERROR(VLOOKUP(A167,Impact_Rates!$A:$T,20,FALSE)*((C167-(1/(1+EXP(-Controls!$B$10*(0-Controls!$B$11)))))/((1/(1+EXP(-Controls!$B$10*(30-Controls!$B$11))))-(1/(1+EXP(-Controls!$B$10*(0-Controls!$B$11))))))),"")</f>
        <v/>
      </c>
      <c r="E167">
        <f>IFERROR(VLOOKUP(A167,Impact_Rates!$A:$T,5,FALSE)*D167/365,"")</f>
        <v/>
      </c>
    </row>
    <row r="168">
      <c r="A168" t="inlineStr">
        <is>
          <t>Induced abortions (global)</t>
        </is>
      </c>
      <c r="B168" t="n">
        <v>17</v>
      </c>
      <c r="C168">
        <f>(1/(1+EXP(-Controls!$B$10*(B168-Controls!$B$11))))</f>
        <v/>
      </c>
      <c r="D168">
        <f>IFERROR(VLOOKUP(A168,Impact_Rates!$A:$T,20,FALSE)*((C168-(1/(1+EXP(-Controls!$B$10*(0-Controls!$B$11)))))/((1/(1+EXP(-Controls!$B$10*(30-Controls!$B$11))))-(1/(1+EXP(-Controls!$B$10*(0-Controls!$B$11))))))),"")</f>
        <v/>
      </c>
      <c r="E168">
        <f>IFERROR(VLOOKUP(A168,Impact_Rates!$A:$T,5,FALSE)*D168/365,"")</f>
        <v/>
      </c>
    </row>
    <row r="169">
      <c r="A169" t="inlineStr">
        <is>
          <t>Induced abortions (global)</t>
        </is>
      </c>
      <c r="B169" t="n">
        <v>18</v>
      </c>
      <c r="C169">
        <f>(1/(1+EXP(-Controls!$B$10*(B169-Controls!$B$11))))</f>
        <v/>
      </c>
      <c r="D169">
        <f>IFERROR(VLOOKUP(A169,Impact_Rates!$A:$T,20,FALSE)*((C169-(1/(1+EXP(-Controls!$B$10*(0-Controls!$B$11)))))/((1/(1+EXP(-Controls!$B$10*(30-Controls!$B$11))))-(1/(1+EXP(-Controls!$B$10*(0-Controls!$B$11))))))),"")</f>
        <v/>
      </c>
      <c r="E169">
        <f>IFERROR(VLOOKUP(A169,Impact_Rates!$A:$T,5,FALSE)*D169/365,"")</f>
        <v/>
      </c>
    </row>
    <row r="170">
      <c r="A170" t="inlineStr">
        <is>
          <t>Induced abortions (global)</t>
        </is>
      </c>
      <c r="B170" t="n">
        <v>19</v>
      </c>
      <c r="C170">
        <f>(1/(1+EXP(-Controls!$B$10*(B170-Controls!$B$11))))</f>
        <v/>
      </c>
      <c r="D170">
        <f>IFERROR(VLOOKUP(A170,Impact_Rates!$A:$T,20,FALSE)*((C170-(1/(1+EXP(-Controls!$B$10*(0-Controls!$B$11)))))/((1/(1+EXP(-Controls!$B$10*(30-Controls!$B$11))))-(1/(1+EXP(-Controls!$B$10*(0-Controls!$B$11))))))),"")</f>
        <v/>
      </c>
      <c r="E170">
        <f>IFERROR(VLOOKUP(A170,Impact_Rates!$A:$T,5,FALSE)*D170/365,"")</f>
        <v/>
      </c>
    </row>
    <row r="171">
      <c r="A171" t="inlineStr">
        <is>
          <t>Induced abortions (global)</t>
        </is>
      </c>
      <c r="B171" t="n">
        <v>20</v>
      </c>
      <c r="C171">
        <f>(1/(1+EXP(-Controls!$B$10*(B171-Controls!$B$11))))</f>
        <v/>
      </c>
      <c r="D171">
        <f>IFERROR(VLOOKUP(A171,Impact_Rates!$A:$T,20,FALSE)*((C171-(1/(1+EXP(-Controls!$B$10*(0-Controls!$B$11)))))/((1/(1+EXP(-Controls!$B$10*(30-Controls!$B$11))))-(1/(1+EXP(-Controls!$B$10*(0-Controls!$B$11))))))),"")</f>
        <v/>
      </c>
      <c r="E171">
        <f>IFERROR(VLOOKUP(A171,Impact_Rates!$A:$T,5,FALSE)*D171/365,"")</f>
        <v/>
      </c>
    </row>
    <row r="172">
      <c r="A172" t="inlineStr">
        <is>
          <t>Induced abortions (global)</t>
        </is>
      </c>
      <c r="B172" t="n">
        <v>21</v>
      </c>
      <c r="C172">
        <f>(1/(1+EXP(-Controls!$B$10*(B172-Controls!$B$11))))</f>
        <v/>
      </c>
      <c r="D172">
        <f>IFERROR(VLOOKUP(A172,Impact_Rates!$A:$T,20,FALSE)*((C172-(1/(1+EXP(-Controls!$B$10*(0-Controls!$B$11)))))/((1/(1+EXP(-Controls!$B$10*(30-Controls!$B$11))))-(1/(1+EXP(-Controls!$B$10*(0-Controls!$B$11))))))),"")</f>
        <v/>
      </c>
      <c r="E172">
        <f>IFERROR(VLOOKUP(A172,Impact_Rates!$A:$T,5,FALSE)*D172/365,"")</f>
        <v/>
      </c>
    </row>
    <row r="173">
      <c r="A173" t="inlineStr">
        <is>
          <t>Induced abortions (global)</t>
        </is>
      </c>
      <c r="B173" t="n">
        <v>22</v>
      </c>
      <c r="C173">
        <f>(1/(1+EXP(-Controls!$B$10*(B173-Controls!$B$11))))</f>
        <v/>
      </c>
      <c r="D173">
        <f>IFERROR(VLOOKUP(A173,Impact_Rates!$A:$T,20,FALSE)*((C173-(1/(1+EXP(-Controls!$B$10*(0-Controls!$B$11)))))/((1/(1+EXP(-Controls!$B$10*(30-Controls!$B$11))))-(1/(1+EXP(-Controls!$B$10*(0-Controls!$B$11))))))),"")</f>
        <v/>
      </c>
      <c r="E173">
        <f>IFERROR(VLOOKUP(A173,Impact_Rates!$A:$T,5,FALSE)*D173/365,"")</f>
        <v/>
      </c>
    </row>
    <row r="174">
      <c r="A174" t="inlineStr">
        <is>
          <t>Induced abortions (global)</t>
        </is>
      </c>
      <c r="B174" t="n">
        <v>23</v>
      </c>
      <c r="C174">
        <f>(1/(1+EXP(-Controls!$B$10*(B174-Controls!$B$11))))</f>
        <v/>
      </c>
      <c r="D174">
        <f>IFERROR(VLOOKUP(A174,Impact_Rates!$A:$T,20,FALSE)*((C174-(1/(1+EXP(-Controls!$B$10*(0-Controls!$B$11)))))/((1/(1+EXP(-Controls!$B$10*(30-Controls!$B$11))))-(1/(1+EXP(-Controls!$B$10*(0-Controls!$B$11))))))),"")</f>
        <v/>
      </c>
      <c r="E174">
        <f>IFERROR(VLOOKUP(A174,Impact_Rates!$A:$T,5,FALSE)*D174/365,"")</f>
        <v/>
      </c>
    </row>
    <row r="175">
      <c r="A175" t="inlineStr">
        <is>
          <t>Induced abortions (global)</t>
        </is>
      </c>
      <c r="B175" t="n">
        <v>24</v>
      </c>
      <c r="C175">
        <f>(1/(1+EXP(-Controls!$B$10*(B175-Controls!$B$11))))</f>
        <v/>
      </c>
      <c r="D175">
        <f>IFERROR(VLOOKUP(A175,Impact_Rates!$A:$T,20,FALSE)*((C175-(1/(1+EXP(-Controls!$B$10*(0-Controls!$B$11)))))/((1/(1+EXP(-Controls!$B$10*(30-Controls!$B$11))))-(1/(1+EXP(-Controls!$B$10*(0-Controls!$B$11))))))),"")</f>
        <v/>
      </c>
      <c r="E175">
        <f>IFERROR(VLOOKUP(A175,Impact_Rates!$A:$T,5,FALSE)*D175/365,"")</f>
        <v/>
      </c>
    </row>
    <row r="176">
      <c r="A176" t="inlineStr">
        <is>
          <t>Induced abortions (global)</t>
        </is>
      </c>
      <c r="B176" t="n">
        <v>25</v>
      </c>
      <c r="C176">
        <f>(1/(1+EXP(-Controls!$B$10*(B176-Controls!$B$11))))</f>
        <v/>
      </c>
      <c r="D176">
        <f>IFERROR(VLOOKUP(A176,Impact_Rates!$A:$T,20,FALSE)*((C176-(1/(1+EXP(-Controls!$B$10*(0-Controls!$B$11)))))/((1/(1+EXP(-Controls!$B$10*(30-Controls!$B$11))))-(1/(1+EXP(-Controls!$B$10*(0-Controls!$B$11))))))),"")</f>
        <v/>
      </c>
      <c r="E176">
        <f>IFERROR(VLOOKUP(A176,Impact_Rates!$A:$T,5,FALSE)*D176/365,"")</f>
        <v/>
      </c>
    </row>
    <row r="177">
      <c r="A177" t="inlineStr">
        <is>
          <t>Induced abortions (global)</t>
        </is>
      </c>
      <c r="B177" t="n">
        <v>26</v>
      </c>
      <c r="C177">
        <f>(1/(1+EXP(-Controls!$B$10*(B177-Controls!$B$11))))</f>
        <v/>
      </c>
      <c r="D177">
        <f>IFERROR(VLOOKUP(A177,Impact_Rates!$A:$T,20,FALSE)*((C177-(1/(1+EXP(-Controls!$B$10*(0-Controls!$B$11)))))/((1/(1+EXP(-Controls!$B$10*(30-Controls!$B$11))))-(1/(1+EXP(-Controls!$B$10*(0-Controls!$B$11))))))),"")</f>
        <v/>
      </c>
      <c r="E177">
        <f>IFERROR(VLOOKUP(A177,Impact_Rates!$A:$T,5,FALSE)*D177/365,"")</f>
        <v/>
      </c>
    </row>
    <row r="178">
      <c r="A178" t="inlineStr">
        <is>
          <t>Induced abortions (global)</t>
        </is>
      </c>
      <c r="B178" t="n">
        <v>27</v>
      </c>
      <c r="C178">
        <f>(1/(1+EXP(-Controls!$B$10*(B178-Controls!$B$11))))</f>
        <v/>
      </c>
      <c r="D178">
        <f>IFERROR(VLOOKUP(A178,Impact_Rates!$A:$T,20,FALSE)*((C178-(1/(1+EXP(-Controls!$B$10*(0-Controls!$B$11)))))/((1/(1+EXP(-Controls!$B$10*(30-Controls!$B$11))))-(1/(1+EXP(-Controls!$B$10*(0-Controls!$B$11))))))),"")</f>
        <v/>
      </c>
      <c r="E178">
        <f>IFERROR(VLOOKUP(A178,Impact_Rates!$A:$T,5,FALSE)*D178/365,"")</f>
        <v/>
      </c>
    </row>
    <row r="179">
      <c r="A179" t="inlineStr">
        <is>
          <t>Induced abortions (global)</t>
        </is>
      </c>
      <c r="B179" t="n">
        <v>28</v>
      </c>
      <c r="C179">
        <f>(1/(1+EXP(-Controls!$B$10*(B179-Controls!$B$11))))</f>
        <v/>
      </c>
      <c r="D179">
        <f>IFERROR(VLOOKUP(A179,Impact_Rates!$A:$T,20,FALSE)*((C179-(1/(1+EXP(-Controls!$B$10*(0-Controls!$B$11)))))/((1/(1+EXP(-Controls!$B$10*(30-Controls!$B$11))))-(1/(1+EXP(-Controls!$B$10*(0-Controls!$B$11))))))),"")</f>
        <v/>
      </c>
      <c r="E179">
        <f>IFERROR(VLOOKUP(A179,Impact_Rates!$A:$T,5,FALSE)*D179/365,"")</f>
        <v/>
      </c>
    </row>
    <row r="180">
      <c r="A180" t="inlineStr">
        <is>
          <t>Induced abortions (global)</t>
        </is>
      </c>
      <c r="B180" t="n">
        <v>29</v>
      </c>
      <c r="C180">
        <f>(1/(1+EXP(-Controls!$B$10*(B180-Controls!$B$11))))</f>
        <v/>
      </c>
      <c r="D180">
        <f>IFERROR(VLOOKUP(A180,Impact_Rates!$A:$T,20,FALSE)*((C180-(1/(1+EXP(-Controls!$B$10*(0-Controls!$B$11)))))/((1/(1+EXP(-Controls!$B$10*(30-Controls!$B$11))))-(1/(1+EXP(-Controls!$B$10*(0-Controls!$B$11))))))),"")</f>
        <v/>
      </c>
      <c r="E180">
        <f>IFERROR(VLOOKUP(A180,Impact_Rates!$A:$T,5,FALSE)*D180/365,"")</f>
        <v/>
      </c>
    </row>
    <row r="181">
      <c r="A181" t="inlineStr">
        <is>
          <t>Induced abortions (global)</t>
        </is>
      </c>
      <c r="B181" t="n">
        <v>30</v>
      </c>
      <c r="C181">
        <f>(1/(1+EXP(-Controls!$B$10*(B181-Controls!$B$11))))</f>
        <v/>
      </c>
      <c r="D181">
        <f>IFERROR(VLOOKUP(A181,Impact_Rates!$A:$T,20,FALSE)*((C181-(1/(1+EXP(-Controls!$B$10*(0-Controls!$B$11)))))/((1/(1+EXP(-Controls!$B$10*(30-Controls!$B$11))))-(1/(1+EXP(-Controls!$B$10*(0-Controls!$B$11))))))),"")</f>
        <v/>
      </c>
      <c r="E181">
        <f>IFERROR(VLOOKUP(A181,Impact_Rates!$A:$T,5,FALSE)*D181/365,"")</f>
        <v/>
      </c>
    </row>
    <row r="182">
      <c r="A182" t="inlineStr">
        <is>
          <t>Battle-related deaths (global)</t>
        </is>
      </c>
      <c r="B182" t="n">
        <v>1</v>
      </c>
      <c r="C182">
        <f>(1/(1+EXP(-Controls!$B$10*(B182-Controls!$B$11))))</f>
        <v/>
      </c>
      <c r="D182">
        <f>IFERROR(VLOOKUP(A182,Impact_Rates!$A:$T,20,FALSE)*((C182-(1/(1+EXP(-Controls!$B$10*(0-Controls!$B$11)))))/((1/(1+EXP(-Controls!$B$10*(30-Controls!$B$11))))-(1/(1+EXP(-Controls!$B$10*(0-Controls!$B$11))))))),"")</f>
        <v/>
      </c>
      <c r="E182">
        <f>IFERROR(VLOOKUP(A182,Impact_Rates!$A:$T,5,FALSE)*D182/365,"")</f>
        <v/>
      </c>
    </row>
    <row r="183">
      <c r="A183" t="inlineStr">
        <is>
          <t>Battle-related deaths (global)</t>
        </is>
      </c>
      <c r="B183" t="n">
        <v>2</v>
      </c>
      <c r="C183">
        <f>(1/(1+EXP(-Controls!$B$10*(B183-Controls!$B$11))))</f>
        <v/>
      </c>
      <c r="D183">
        <f>IFERROR(VLOOKUP(A183,Impact_Rates!$A:$T,20,FALSE)*((C183-(1/(1+EXP(-Controls!$B$10*(0-Controls!$B$11)))))/((1/(1+EXP(-Controls!$B$10*(30-Controls!$B$11))))-(1/(1+EXP(-Controls!$B$10*(0-Controls!$B$11))))))),"")</f>
        <v/>
      </c>
      <c r="E183">
        <f>IFERROR(VLOOKUP(A183,Impact_Rates!$A:$T,5,FALSE)*D183/365,"")</f>
        <v/>
      </c>
    </row>
    <row r="184">
      <c r="A184" t="inlineStr">
        <is>
          <t>Battle-related deaths (global)</t>
        </is>
      </c>
      <c r="B184" t="n">
        <v>3</v>
      </c>
      <c r="C184">
        <f>(1/(1+EXP(-Controls!$B$10*(B184-Controls!$B$11))))</f>
        <v/>
      </c>
      <c r="D184">
        <f>IFERROR(VLOOKUP(A184,Impact_Rates!$A:$T,20,FALSE)*((C184-(1/(1+EXP(-Controls!$B$10*(0-Controls!$B$11)))))/((1/(1+EXP(-Controls!$B$10*(30-Controls!$B$11))))-(1/(1+EXP(-Controls!$B$10*(0-Controls!$B$11))))))),"")</f>
        <v/>
      </c>
      <c r="E184">
        <f>IFERROR(VLOOKUP(A184,Impact_Rates!$A:$T,5,FALSE)*D184/365,"")</f>
        <v/>
      </c>
    </row>
    <row r="185">
      <c r="A185" t="inlineStr">
        <is>
          <t>Battle-related deaths (global)</t>
        </is>
      </c>
      <c r="B185" t="n">
        <v>4</v>
      </c>
      <c r="C185">
        <f>(1/(1+EXP(-Controls!$B$10*(B185-Controls!$B$11))))</f>
        <v/>
      </c>
      <c r="D185">
        <f>IFERROR(VLOOKUP(A185,Impact_Rates!$A:$T,20,FALSE)*((C185-(1/(1+EXP(-Controls!$B$10*(0-Controls!$B$11)))))/((1/(1+EXP(-Controls!$B$10*(30-Controls!$B$11))))-(1/(1+EXP(-Controls!$B$10*(0-Controls!$B$11))))))),"")</f>
        <v/>
      </c>
      <c r="E185">
        <f>IFERROR(VLOOKUP(A185,Impact_Rates!$A:$T,5,FALSE)*D185/365,"")</f>
        <v/>
      </c>
    </row>
    <row r="186">
      <c r="A186" t="inlineStr">
        <is>
          <t>Battle-related deaths (global)</t>
        </is>
      </c>
      <c r="B186" t="n">
        <v>5</v>
      </c>
      <c r="C186">
        <f>(1/(1+EXP(-Controls!$B$10*(B186-Controls!$B$11))))</f>
        <v/>
      </c>
      <c r="D186">
        <f>IFERROR(VLOOKUP(A186,Impact_Rates!$A:$T,20,FALSE)*((C186-(1/(1+EXP(-Controls!$B$10*(0-Controls!$B$11)))))/((1/(1+EXP(-Controls!$B$10*(30-Controls!$B$11))))-(1/(1+EXP(-Controls!$B$10*(0-Controls!$B$11))))))),"")</f>
        <v/>
      </c>
      <c r="E186">
        <f>IFERROR(VLOOKUP(A186,Impact_Rates!$A:$T,5,FALSE)*D186/365,"")</f>
        <v/>
      </c>
    </row>
    <row r="187">
      <c r="A187" t="inlineStr">
        <is>
          <t>Battle-related deaths (global)</t>
        </is>
      </c>
      <c r="B187" t="n">
        <v>6</v>
      </c>
      <c r="C187">
        <f>(1/(1+EXP(-Controls!$B$10*(B187-Controls!$B$11))))</f>
        <v/>
      </c>
      <c r="D187">
        <f>IFERROR(VLOOKUP(A187,Impact_Rates!$A:$T,20,FALSE)*((C187-(1/(1+EXP(-Controls!$B$10*(0-Controls!$B$11)))))/((1/(1+EXP(-Controls!$B$10*(30-Controls!$B$11))))-(1/(1+EXP(-Controls!$B$10*(0-Controls!$B$11))))))),"")</f>
        <v/>
      </c>
      <c r="E187">
        <f>IFERROR(VLOOKUP(A187,Impact_Rates!$A:$T,5,FALSE)*D187/365,"")</f>
        <v/>
      </c>
    </row>
    <row r="188">
      <c r="A188" t="inlineStr">
        <is>
          <t>Battle-related deaths (global)</t>
        </is>
      </c>
      <c r="B188" t="n">
        <v>7</v>
      </c>
      <c r="C188">
        <f>(1/(1+EXP(-Controls!$B$10*(B188-Controls!$B$11))))</f>
        <v/>
      </c>
      <c r="D188">
        <f>IFERROR(VLOOKUP(A188,Impact_Rates!$A:$T,20,FALSE)*((C188-(1/(1+EXP(-Controls!$B$10*(0-Controls!$B$11)))))/((1/(1+EXP(-Controls!$B$10*(30-Controls!$B$11))))-(1/(1+EXP(-Controls!$B$10*(0-Controls!$B$11))))))),"")</f>
        <v/>
      </c>
      <c r="E188">
        <f>IFERROR(VLOOKUP(A188,Impact_Rates!$A:$T,5,FALSE)*D188/365,"")</f>
        <v/>
      </c>
    </row>
    <row r="189">
      <c r="A189" t="inlineStr">
        <is>
          <t>Battle-related deaths (global)</t>
        </is>
      </c>
      <c r="B189" t="n">
        <v>8</v>
      </c>
      <c r="C189">
        <f>(1/(1+EXP(-Controls!$B$10*(B189-Controls!$B$11))))</f>
        <v/>
      </c>
      <c r="D189">
        <f>IFERROR(VLOOKUP(A189,Impact_Rates!$A:$T,20,FALSE)*((C189-(1/(1+EXP(-Controls!$B$10*(0-Controls!$B$11)))))/((1/(1+EXP(-Controls!$B$10*(30-Controls!$B$11))))-(1/(1+EXP(-Controls!$B$10*(0-Controls!$B$11))))))),"")</f>
        <v/>
      </c>
      <c r="E189">
        <f>IFERROR(VLOOKUP(A189,Impact_Rates!$A:$T,5,FALSE)*D189/365,"")</f>
        <v/>
      </c>
    </row>
    <row r="190">
      <c r="A190" t="inlineStr">
        <is>
          <t>Battle-related deaths (global)</t>
        </is>
      </c>
      <c r="B190" t="n">
        <v>9</v>
      </c>
      <c r="C190">
        <f>(1/(1+EXP(-Controls!$B$10*(B190-Controls!$B$11))))</f>
        <v/>
      </c>
      <c r="D190">
        <f>IFERROR(VLOOKUP(A190,Impact_Rates!$A:$T,20,FALSE)*((C190-(1/(1+EXP(-Controls!$B$10*(0-Controls!$B$11)))))/((1/(1+EXP(-Controls!$B$10*(30-Controls!$B$11))))-(1/(1+EXP(-Controls!$B$10*(0-Controls!$B$11))))))),"")</f>
        <v/>
      </c>
      <c r="E190">
        <f>IFERROR(VLOOKUP(A190,Impact_Rates!$A:$T,5,FALSE)*D190/365,"")</f>
        <v/>
      </c>
    </row>
    <row r="191">
      <c r="A191" t="inlineStr">
        <is>
          <t>Battle-related deaths (global)</t>
        </is>
      </c>
      <c r="B191" t="n">
        <v>10</v>
      </c>
      <c r="C191">
        <f>(1/(1+EXP(-Controls!$B$10*(B191-Controls!$B$11))))</f>
        <v/>
      </c>
      <c r="D191">
        <f>IFERROR(VLOOKUP(A191,Impact_Rates!$A:$T,20,FALSE)*((C191-(1/(1+EXP(-Controls!$B$10*(0-Controls!$B$11)))))/((1/(1+EXP(-Controls!$B$10*(30-Controls!$B$11))))-(1/(1+EXP(-Controls!$B$10*(0-Controls!$B$11))))))),"")</f>
        <v/>
      </c>
      <c r="E191">
        <f>IFERROR(VLOOKUP(A191,Impact_Rates!$A:$T,5,FALSE)*D191/365,"")</f>
        <v/>
      </c>
    </row>
    <row r="192">
      <c r="A192" t="inlineStr">
        <is>
          <t>Battle-related deaths (global)</t>
        </is>
      </c>
      <c r="B192" t="n">
        <v>11</v>
      </c>
      <c r="C192">
        <f>(1/(1+EXP(-Controls!$B$10*(B192-Controls!$B$11))))</f>
        <v/>
      </c>
      <c r="D192">
        <f>IFERROR(VLOOKUP(A192,Impact_Rates!$A:$T,20,FALSE)*((C192-(1/(1+EXP(-Controls!$B$10*(0-Controls!$B$11)))))/((1/(1+EXP(-Controls!$B$10*(30-Controls!$B$11))))-(1/(1+EXP(-Controls!$B$10*(0-Controls!$B$11))))))),"")</f>
        <v/>
      </c>
      <c r="E192">
        <f>IFERROR(VLOOKUP(A192,Impact_Rates!$A:$T,5,FALSE)*D192/365,"")</f>
        <v/>
      </c>
    </row>
    <row r="193">
      <c r="A193" t="inlineStr">
        <is>
          <t>Battle-related deaths (global)</t>
        </is>
      </c>
      <c r="B193" t="n">
        <v>12</v>
      </c>
      <c r="C193">
        <f>(1/(1+EXP(-Controls!$B$10*(B193-Controls!$B$11))))</f>
        <v/>
      </c>
      <c r="D193">
        <f>IFERROR(VLOOKUP(A193,Impact_Rates!$A:$T,20,FALSE)*((C193-(1/(1+EXP(-Controls!$B$10*(0-Controls!$B$11)))))/((1/(1+EXP(-Controls!$B$10*(30-Controls!$B$11))))-(1/(1+EXP(-Controls!$B$10*(0-Controls!$B$11))))))),"")</f>
        <v/>
      </c>
      <c r="E193">
        <f>IFERROR(VLOOKUP(A193,Impact_Rates!$A:$T,5,FALSE)*D193/365,"")</f>
        <v/>
      </c>
    </row>
    <row r="194">
      <c r="A194" t="inlineStr">
        <is>
          <t>Battle-related deaths (global)</t>
        </is>
      </c>
      <c r="B194" t="n">
        <v>13</v>
      </c>
      <c r="C194">
        <f>(1/(1+EXP(-Controls!$B$10*(B194-Controls!$B$11))))</f>
        <v/>
      </c>
      <c r="D194">
        <f>IFERROR(VLOOKUP(A194,Impact_Rates!$A:$T,20,FALSE)*((C194-(1/(1+EXP(-Controls!$B$10*(0-Controls!$B$11)))))/((1/(1+EXP(-Controls!$B$10*(30-Controls!$B$11))))-(1/(1+EXP(-Controls!$B$10*(0-Controls!$B$11))))))),"")</f>
        <v/>
      </c>
      <c r="E194">
        <f>IFERROR(VLOOKUP(A194,Impact_Rates!$A:$T,5,FALSE)*D194/365,"")</f>
        <v/>
      </c>
    </row>
    <row r="195">
      <c r="A195" t="inlineStr">
        <is>
          <t>Battle-related deaths (global)</t>
        </is>
      </c>
      <c r="B195" t="n">
        <v>14</v>
      </c>
      <c r="C195">
        <f>(1/(1+EXP(-Controls!$B$10*(B195-Controls!$B$11))))</f>
        <v/>
      </c>
      <c r="D195">
        <f>IFERROR(VLOOKUP(A195,Impact_Rates!$A:$T,20,FALSE)*((C195-(1/(1+EXP(-Controls!$B$10*(0-Controls!$B$11)))))/((1/(1+EXP(-Controls!$B$10*(30-Controls!$B$11))))-(1/(1+EXP(-Controls!$B$10*(0-Controls!$B$11))))))),"")</f>
        <v/>
      </c>
      <c r="E195">
        <f>IFERROR(VLOOKUP(A195,Impact_Rates!$A:$T,5,FALSE)*D195/365,"")</f>
        <v/>
      </c>
    </row>
    <row r="196">
      <c r="A196" t="inlineStr">
        <is>
          <t>Battle-related deaths (global)</t>
        </is>
      </c>
      <c r="B196" t="n">
        <v>15</v>
      </c>
      <c r="C196">
        <f>(1/(1+EXP(-Controls!$B$10*(B196-Controls!$B$11))))</f>
        <v/>
      </c>
      <c r="D196">
        <f>IFERROR(VLOOKUP(A196,Impact_Rates!$A:$T,20,FALSE)*((C196-(1/(1+EXP(-Controls!$B$10*(0-Controls!$B$11)))))/((1/(1+EXP(-Controls!$B$10*(30-Controls!$B$11))))-(1/(1+EXP(-Controls!$B$10*(0-Controls!$B$11))))))),"")</f>
        <v/>
      </c>
      <c r="E196">
        <f>IFERROR(VLOOKUP(A196,Impact_Rates!$A:$T,5,FALSE)*D196/365,"")</f>
        <v/>
      </c>
    </row>
    <row r="197">
      <c r="A197" t="inlineStr">
        <is>
          <t>Battle-related deaths (global)</t>
        </is>
      </c>
      <c r="B197" t="n">
        <v>16</v>
      </c>
      <c r="C197">
        <f>(1/(1+EXP(-Controls!$B$10*(B197-Controls!$B$11))))</f>
        <v/>
      </c>
      <c r="D197">
        <f>IFERROR(VLOOKUP(A197,Impact_Rates!$A:$T,20,FALSE)*((C197-(1/(1+EXP(-Controls!$B$10*(0-Controls!$B$11)))))/((1/(1+EXP(-Controls!$B$10*(30-Controls!$B$11))))-(1/(1+EXP(-Controls!$B$10*(0-Controls!$B$11))))))),"")</f>
        <v/>
      </c>
      <c r="E197">
        <f>IFERROR(VLOOKUP(A197,Impact_Rates!$A:$T,5,FALSE)*D197/365,"")</f>
        <v/>
      </c>
    </row>
    <row r="198">
      <c r="A198" t="inlineStr">
        <is>
          <t>Battle-related deaths (global)</t>
        </is>
      </c>
      <c r="B198" t="n">
        <v>17</v>
      </c>
      <c r="C198">
        <f>(1/(1+EXP(-Controls!$B$10*(B198-Controls!$B$11))))</f>
        <v/>
      </c>
      <c r="D198">
        <f>IFERROR(VLOOKUP(A198,Impact_Rates!$A:$T,20,FALSE)*((C198-(1/(1+EXP(-Controls!$B$10*(0-Controls!$B$11)))))/((1/(1+EXP(-Controls!$B$10*(30-Controls!$B$11))))-(1/(1+EXP(-Controls!$B$10*(0-Controls!$B$11))))))),"")</f>
        <v/>
      </c>
      <c r="E198">
        <f>IFERROR(VLOOKUP(A198,Impact_Rates!$A:$T,5,FALSE)*D198/365,"")</f>
        <v/>
      </c>
    </row>
    <row r="199">
      <c r="A199" t="inlineStr">
        <is>
          <t>Battle-related deaths (global)</t>
        </is>
      </c>
      <c r="B199" t="n">
        <v>18</v>
      </c>
      <c r="C199">
        <f>(1/(1+EXP(-Controls!$B$10*(B199-Controls!$B$11))))</f>
        <v/>
      </c>
      <c r="D199">
        <f>IFERROR(VLOOKUP(A199,Impact_Rates!$A:$T,20,FALSE)*((C199-(1/(1+EXP(-Controls!$B$10*(0-Controls!$B$11)))))/((1/(1+EXP(-Controls!$B$10*(30-Controls!$B$11))))-(1/(1+EXP(-Controls!$B$10*(0-Controls!$B$11))))))),"")</f>
        <v/>
      </c>
      <c r="E199">
        <f>IFERROR(VLOOKUP(A199,Impact_Rates!$A:$T,5,FALSE)*D199/365,"")</f>
        <v/>
      </c>
    </row>
    <row r="200">
      <c r="A200" t="inlineStr">
        <is>
          <t>Battle-related deaths (global)</t>
        </is>
      </c>
      <c r="B200" t="n">
        <v>19</v>
      </c>
      <c r="C200">
        <f>(1/(1+EXP(-Controls!$B$10*(B200-Controls!$B$11))))</f>
        <v/>
      </c>
      <c r="D200">
        <f>IFERROR(VLOOKUP(A200,Impact_Rates!$A:$T,20,FALSE)*((C200-(1/(1+EXP(-Controls!$B$10*(0-Controls!$B$11)))))/((1/(1+EXP(-Controls!$B$10*(30-Controls!$B$11))))-(1/(1+EXP(-Controls!$B$10*(0-Controls!$B$11))))))),"")</f>
        <v/>
      </c>
      <c r="E200">
        <f>IFERROR(VLOOKUP(A200,Impact_Rates!$A:$T,5,FALSE)*D200/365,"")</f>
        <v/>
      </c>
    </row>
    <row r="201">
      <c r="A201" t="inlineStr">
        <is>
          <t>Battle-related deaths (global)</t>
        </is>
      </c>
      <c r="B201" t="n">
        <v>20</v>
      </c>
      <c r="C201">
        <f>(1/(1+EXP(-Controls!$B$10*(B201-Controls!$B$11))))</f>
        <v/>
      </c>
      <c r="D201">
        <f>IFERROR(VLOOKUP(A201,Impact_Rates!$A:$T,20,FALSE)*((C201-(1/(1+EXP(-Controls!$B$10*(0-Controls!$B$11)))))/((1/(1+EXP(-Controls!$B$10*(30-Controls!$B$11))))-(1/(1+EXP(-Controls!$B$10*(0-Controls!$B$11))))))),"")</f>
        <v/>
      </c>
      <c r="E201">
        <f>IFERROR(VLOOKUP(A201,Impact_Rates!$A:$T,5,FALSE)*D201/365,"")</f>
        <v/>
      </c>
    </row>
    <row r="202">
      <c r="A202" t="inlineStr">
        <is>
          <t>Battle-related deaths (global)</t>
        </is>
      </c>
      <c r="B202" t="n">
        <v>21</v>
      </c>
      <c r="C202">
        <f>(1/(1+EXP(-Controls!$B$10*(B202-Controls!$B$11))))</f>
        <v/>
      </c>
      <c r="D202">
        <f>IFERROR(VLOOKUP(A202,Impact_Rates!$A:$T,20,FALSE)*((C202-(1/(1+EXP(-Controls!$B$10*(0-Controls!$B$11)))))/((1/(1+EXP(-Controls!$B$10*(30-Controls!$B$11))))-(1/(1+EXP(-Controls!$B$10*(0-Controls!$B$11))))))),"")</f>
        <v/>
      </c>
      <c r="E202">
        <f>IFERROR(VLOOKUP(A202,Impact_Rates!$A:$T,5,FALSE)*D202/365,"")</f>
        <v/>
      </c>
    </row>
    <row r="203">
      <c r="A203" t="inlineStr">
        <is>
          <t>Battle-related deaths (global)</t>
        </is>
      </c>
      <c r="B203" t="n">
        <v>22</v>
      </c>
      <c r="C203">
        <f>(1/(1+EXP(-Controls!$B$10*(B203-Controls!$B$11))))</f>
        <v/>
      </c>
      <c r="D203">
        <f>IFERROR(VLOOKUP(A203,Impact_Rates!$A:$T,20,FALSE)*((C203-(1/(1+EXP(-Controls!$B$10*(0-Controls!$B$11)))))/((1/(1+EXP(-Controls!$B$10*(30-Controls!$B$11))))-(1/(1+EXP(-Controls!$B$10*(0-Controls!$B$11))))))),"")</f>
        <v/>
      </c>
      <c r="E203">
        <f>IFERROR(VLOOKUP(A203,Impact_Rates!$A:$T,5,FALSE)*D203/365,"")</f>
        <v/>
      </c>
    </row>
    <row r="204">
      <c r="A204" t="inlineStr">
        <is>
          <t>Battle-related deaths (global)</t>
        </is>
      </c>
      <c r="B204" t="n">
        <v>23</v>
      </c>
      <c r="C204">
        <f>(1/(1+EXP(-Controls!$B$10*(B204-Controls!$B$11))))</f>
        <v/>
      </c>
      <c r="D204">
        <f>IFERROR(VLOOKUP(A204,Impact_Rates!$A:$T,20,FALSE)*((C204-(1/(1+EXP(-Controls!$B$10*(0-Controls!$B$11)))))/((1/(1+EXP(-Controls!$B$10*(30-Controls!$B$11))))-(1/(1+EXP(-Controls!$B$10*(0-Controls!$B$11))))))),"")</f>
        <v/>
      </c>
      <c r="E204">
        <f>IFERROR(VLOOKUP(A204,Impact_Rates!$A:$T,5,FALSE)*D204/365,"")</f>
        <v/>
      </c>
    </row>
    <row r="205">
      <c r="A205" t="inlineStr">
        <is>
          <t>Battle-related deaths (global)</t>
        </is>
      </c>
      <c r="B205" t="n">
        <v>24</v>
      </c>
      <c r="C205">
        <f>(1/(1+EXP(-Controls!$B$10*(B205-Controls!$B$11))))</f>
        <v/>
      </c>
      <c r="D205">
        <f>IFERROR(VLOOKUP(A205,Impact_Rates!$A:$T,20,FALSE)*((C205-(1/(1+EXP(-Controls!$B$10*(0-Controls!$B$11)))))/((1/(1+EXP(-Controls!$B$10*(30-Controls!$B$11))))-(1/(1+EXP(-Controls!$B$10*(0-Controls!$B$11))))))),"")</f>
        <v/>
      </c>
      <c r="E205">
        <f>IFERROR(VLOOKUP(A205,Impact_Rates!$A:$T,5,FALSE)*D205/365,"")</f>
        <v/>
      </c>
    </row>
    <row r="206">
      <c r="A206" t="inlineStr">
        <is>
          <t>Battle-related deaths (global)</t>
        </is>
      </c>
      <c r="B206" t="n">
        <v>25</v>
      </c>
      <c r="C206">
        <f>(1/(1+EXP(-Controls!$B$10*(B206-Controls!$B$11))))</f>
        <v/>
      </c>
      <c r="D206">
        <f>IFERROR(VLOOKUP(A206,Impact_Rates!$A:$T,20,FALSE)*((C206-(1/(1+EXP(-Controls!$B$10*(0-Controls!$B$11)))))/((1/(1+EXP(-Controls!$B$10*(30-Controls!$B$11))))-(1/(1+EXP(-Controls!$B$10*(0-Controls!$B$11))))))),"")</f>
        <v/>
      </c>
      <c r="E206">
        <f>IFERROR(VLOOKUP(A206,Impact_Rates!$A:$T,5,FALSE)*D206/365,"")</f>
        <v/>
      </c>
    </row>
    <row r="207">
      <c r="A207" t="inlineStr">
        <is>
          <t>Battle-related deaths (global)</t>
        </is>
      </c>
      <c r="B207" t="n">
        <v>26</v>
      </c>
      <c r="C207">
        <f>(1/(1+EXP(-Controls!$B$10*(B207-Controls!$B$11))))</f>
        <v/>
      </c>
      <c r="D207">
        <f>IFERROR(VLOOKUP(A207,Impact_Rates!$A:$T,20,FALSE)*((C207-(1/(1+EXP(-Controls!$B$10*(0-Controls!$B$11)))))/((1/(1+EXP(-Controls!$B$10*(30-Controls!$B$11))))-(1/(1+EXP(-Controls!$B$10*(0-Controls!$B$11))))))),"")</f>
        <v/>
      </c>
      <c r="E207">
        <f>IFERROR(VLOOKUP(A207,Impact_Rates!$A:$T,5,FALSE)*D207/365,"")</f>
        <v/>
      </c>
    </row>
    <row r="208">
      <c r="A208" t="inlineStr">
        <is>
          <t>Battle-related deaths (global)</t>
        </is>
      </c>
      <c r="B208" t="n">
        <v>27</v>
      </c>
      <c r="C208">
        <f>(1/(1+EXP(-Controls!$B$10*(B208-Controls!$B$11))))</f>
        <v/>
      </c>
      <c r="D208">
        <f>IFERROR(VLOOKUP(A208,Impact_Rates!$A:$T,20,FALSE)*((C208-(1/(1+EXP(-Controls!$B$10*(0-Controls!$B$11)))))/((1/(1+EXP(-Controls!$B$10*(30-Controls!$B$11))))-(1/(1+EXP(-Controls!$B$10*(0-Controls!$B$11))))))),"")</f>
        <v/>
      </c>
      <c r="E208">
        <f>IFERROR(VLOOKUP(A208,Impact_Rates!$A:$T,5,FALSE)*D208/365,"")</f>
        <v/>
      </c>
    </row>
    <row r="209">
      <c r="A209" t="inlineStr">
        <is>
          <t>Battle-related deaths (global)</t>
        </is>
      </c>
      <c r="B209" t="n">
        <v>28</v>
      </c>
      <c r="C209">
        <f>(1/(1+EXP(-Controls!$B$10*(B209-Controls!$B$11))))</f>
        <v/>
      </c>
      <c r="D209">
        <f>IFERROR(VLOOKUP(A209,Impact_Rates!$A:$T,20,FALSE)*((C209-(1/(1+EXP(-Controls!$B$10*(0-Controls!$B$11)))))/((1/(1+EXP(-Controls!$B$10*(30-Controls!$B$11))))-(1/(1+EXP(-Controls!$B$10*(0-Controls!$B$11))))))),"")</f>
        <v/>
      </c>
      <c r="E209">
        <f>IFERROR(VLOOKUP(A209,Impact_Rates!$A:$T,5,FALSE)*D209/365,"")</f>
        <v/>
      </c>
    </row>
    <row r="210">
      <c r="A210" t="inlineStr">
        <is>
          <t>Battle-related deaths (global)</t>
        </is>
      </c>
      <c r="B210" t="n">
        <v>29</v>
      </c>
      <c r="C210">
        <f>(1/(1+EXP(-Controls!$B$10*(B210-Controls!$B$11))))</f>
        <v/>
      </c>
      <c r="D210">
        <f>IFERROR(VLOOKUP(A210,Impact_Rates!$A:$T,20,FALSE)*((C210-(1/(1+EXP(-Controls!$B$10*(0-Controls!$B$11)))))/((1/(1+EXP(-Controls!$B$10*(30-Controls!$B$11))))-(1/(1+EXP(-Controls!$B$10*(0-Controls!$B$11))))))),"")</f>
        <v/>
      </c>
      <c r="E210">
        <f>IFERROR(VLOOKUP(A210,Impact_Rates!$A:$T,5,FALSE)*D210/365,"")</f>
        <v/>
      </c>
    </row>
    <row r="211">
      <c r="A211" t="inlineStr">
        <is>
          <t>Battle-related deaths (global)</t>
        </is>
      </c>
      <c r="B211" t="n">
        <v>30</v>
      </c>
      <c r="C211">
        <f>(1/(1+EXP(-Controls!$B$10*(B211-Controls!$B$11))))</f>
        <v/>
      </c>
      <c r="D211">
        <f>IFERROR(VLOOKUP(A211,Impact_Rates!$A:$T,20,FALSE)*((C211-(1/(1+EXP(-Controls!$B$10*(0-Controls!$B$11)))))/((1/(1+EXP(-Controls!$B$10*(30-Controls!$B$11))))-(1/(1+EXP(-Controls!$B$10*(0-Controls!$B$11))))))),"")</f>
        <v/>
      </c>
      <c r="E211">
        <f>IFERROR(VLOOKUP(A211,Impact_Rates!$A:$T,5,FALSE)*D211/365,"")</f>
        <v/>
      </c>
    </row>
    <row r="212">
      <c r="A212" t="inlineStr">
        <is>
          <t>Civilian deaths from targeted attacks (global)</t>
        </is>
      </c>
      <c r="B212" t="n">
        <v>1</v>
      </c>
      <c r="C212">
        <f>(1/(1+EXP(-Controls!$B$10*(B212-Controls!$B$11))))</f>
        <v/>
      </c>
      <c r="D212">
        <f>IFERROR(VLOOKUP(A212,Impact_Rates!$A:$T,20,FALSE)*((C212-(1/(1+EXP(-Controls!$B$10*(0-Controls!$B$11)))))/((1/(1+EXP(-Controls!$B$10*(30-Controls!$B$11))))-(1/(1+EXP(-Controls!$B$10*(0-Controls!$B$11))))))),"")</f>
        <v/>
      </c>
      <c r="E212">
        <f>IFERROR(VLOOKUP(A212,Impact_Rates!$A:$T,5,FALSE)*D212/365,"")</f>
        <v/>
      </c>
    </row>
    <row r="213">
      <c r="A213" t="inlineStr">
        <is>
          <t>Civilian deaths from targeted attacks (global)</t>
        </is>
      </c>
      <c r="B213" t="n">
        <v>2</v>
      </c>
      <c r="C213">
        <f>(1/(1+EXP(-Controls!$B$10*(B213-Controls!$B$11))))</f>
        <v/>
      </c>
      <c r="D213">
        <f>IFERROR(VLOOKUP(A213,Impact_Rates!$A:$T,20,FALSE)*((C213-(1/(1+EXP(-Controls!$B$10*(0-Controls!$B$11)))))/((1/(1+EXP(-Controls!$B$10*(30-Controls!$B$11))))-(1/(1+EXP(-Controls!$B$10*(0-Controls!$B$11))))))),"")</f>
        <v/>
      </c>
      <c r="E213">
        <f>IFERROR(VLOOKUP(A213,Impact_Rates!$A:$T,5,FALSE)*D213/365,"")</f>
        <v/>
      </c>
    </row>
    <row r="214">
      <c r="A214" t="inlineStr">
        <is>
          <t>Civilian deaths from targeted attacks (global)</t>
        </is>
      </c>
      <c r="B214" t="n">
        <v>3</v>
      </c>
      <c r="C214">
        <f>(1/(1+EXP(-Controls!$B$10*(B214-Controls!$B$11))))</f>
        <v/>
      </c>
      <c r="D214">
        <f>IFERROR(VLOOKUP(A214,Impact_Rates!$A:$T,20,FALSE)*((C214-(1/(1+EXP(-Controls!$B$10*(0-Controls!$B$11)))))/((1/(1+EXP(-Controls!$B$10*(30-Controls!$B$11))))-(1/(1+EXP(-Controls!$B$10*(0-Controls!$B$11))))))),"")</f>
        <v/>
      </c>
      <c r="E214">
        <f>IFERROR(VLOOKUP(A214,Impact_Rates!$A:$T,5,FALSE)*D214/365,"")</f>
        <v/>
      </c>
    </row>
    <row r="215">
      <c r="A215" t="inlineStr">
        <is>
          <t>Civilian deaths from targeted attacks (global)</t>
        </is>
      </c>
      <c r="B215" t="n">
        <v>4</v>
      </c>
      <c r="C215">
        <f>(1/(1+EXP(-Controls!$B$10*(B215-Controls!$B$11))))</f>
        <v/>
      </c>
      <c r="D215">
        <f>IFERROR(VLOOKUP(A215,Impact_Rates!$A:$T,20,FALSE)*((C215-(1/(1+EXP(-Controls!$B$10*(0-Controls!$B$11)))))/((1/(1+EXP(-Controls!$B$10*(30-Controls!$B$11))))-(1/(1+EXP(-Controls!$B$10*(0-Controls!$B$11))))))),"")</f>
        <v/>
      </c>
      <c r="E215">
        <f>IFERROR(VLOOKUP(A215,Impact_Rates!$A:$T,5,FALSE)*D215/365,"")</f>
        <v/>
      </c>
    </row>
    <row r="216">
      <c r="A216" t="inlineStr">
        <is>
          <t>Civilian deaths from targeted attacks (global)</t>
        </is>
      </c>
      <c r="B216" t="n">
        <v>5</v>
      </c>
      <c r="C216">
        <f>(1/(1+EXP(-Controls!$B$10*(B216-Controls!$B$11))))</f>
        <v/>
      </c>
      <c r="D216">
        <f>IFERROR(VLOOKUP(A216,Impact_Rates!$A:$T,20,FALSE)*((C216-(1/(1+EXP(-Controls!$B$10*(0-Controls!$B$11)))))/((1/(1+EXP(-Controls!$B$10*(30-Controls!$B$11))))-(1/(1+EXP(-Controls!$B$10*(0-Controls!$B$11))))))),"")</f>
        <v/>
      </c>
      <c r="E216">
        <f>IFERROR(VLOOKUP(A216,Impact_Rates!$A:$T,5,FALSE)*D216/365,"")</f>
        <v/>
      </c>
    </row>
    <row r="217">
      <c r="A217" t="inlineStr">
        <is>
          <t>Civilian deaths from targeted attacks (global)</t>
        </is>
      </c>
      <c r="B217" t="n">
        <v>6</v>
      </c>
      <c r="C217">
        <f>(1/(1+EXP(-Controls!$B$10*(B217-Controls!$B$11))))</f>
        <v/>
      </c>
      <c r="D217">
        <f>IFERROR(VLOOKUP(A217,Impact_Rates!$A:$T,20,FALSE)*((C217-(1/(1+EXP(-Controls!$B$10*(0-Controls!$B$11)))))/((1/(1+EXP(-Controls!$B$10*(30-Controls!$B$11))))-(1/(1+EXP(-Controls!$B$10*(0-Controls!$B$11))))))),"")</f>
        <v/>
      </c>
      <c r="E217">
        <f>IFERROR(VLOOKUP(A217,Impact_Rates!$A:$T,5,FALSE)*D217/365,"")</f>
        <v/>
      </c>
    </row>
    <row r="218">
      <c r="A218" t="inlineStr">
        <is>
          <t>Civilian deaths from targeted attacks (global)</t>
        </is>
      </c>
      <c r="B218" t="n">
        <v>7</v>
      </c>
      <c r="C218">
        <f>(1/(1+EXP(-Controls!$B$10*(B218-Controls!$B$11))))</f>
        <v/>
      </c>
      <c r="D218">
        <f>IFERROR(VLOOKUP(A218,Impact_Rates!$A:$T,20,FALSE)*((C218-(1/(1+EXP(-Controls!$B$10*(0-Controls!$B$11)))))/((1/(1+EXP(-Controls!$B$10*(30-Controls!$B$11))))-(1/(1+EXP(-Controls!$B$10*(0-Controls!$B$11))))))),"")</f>
        <v/>
      </c>
      <c r="E218">
        <f>IFERROR(VLOOKUP(A218,Impact_Rates!$A:$T,5,FALSE)*D218/365,"")</f>
        <v/>
      </c>
    </row>
    <row r="219">
      <c r="A219" t="inlineStr">
        <is>
          <t>Civilian deaths from targeted attacks (global)</t>
        </is>
      </c>
      <c r="B219" t="n">
        <v>8</v>
      </c>
      <c r="C219">
        <f>(1/(1+EXP(-Controls!$B$10*(B219-Controls!$B$11))))</f>
        <v/>
      </c>
      <c r="D219">
        <f>IFERROR(VLOOKUP(A219,Impact_Rates!$A:$T,20,FALSE)*((C219-(1/(1+EXP(-Controls!$B$10*(0-Controls!$B$11)))))/((1/(1+EXP(-Controls!$B$10*(30-Controls!$B$11))))-(1/(1+EXP(-Controls!$B$10*(0-Controls!$B$11))))))),"")</f>
        <v/>
      </c>
      <c r="E219">
        <f>IFERROR(VLOOKUP(A219,Impact_Rates!$A:$T,5,FALSE)*D219/365,"")</f>
        <v/>
      </c>
    </row>
    <row r="220">
      <c r="A220" t="inlineStr">
        <is>
          <t>Civilian deaths from targeted attacks (global)</t>
        </is>
      </c>
      <c r="B220" t="n">
        <v>9</v>
      </c>
      <c r="C220">
        <f>(1/(1+EXP(-Controls!$B$10*(B220-Controls!$B$11))))</f>
        <v/>
      </c>
      <c r="D220">
        <f>IFERROR(VLOOKUP(A220,Impact_Rates!$A:$T,20,FALSE)*((C220-(1/(1+EXP(-Controls!$B$10*(0-Controls!$B$11)))))/((1/(1+EXP(-Controls!$B$10*(30-Controls!$B$11))))-(1/(1+EXP(-Controls!$B$10*(0-Controls!$B$11))))))),"")</f>
        <v/>
      </c>
      <c r="E220">
        <f>IFERROR(VLOOKUP(A220,Impact_Rates!$A:$T,5,FALSE)*D220/365,"")</f>
        <v/>
      </c>
    </row>
    <row r="221">
      <c r="A221" t="inlineStr">
        <is>
          <t>Civilian deaths from targeted attacks (global)</t>
        </is>
      </c>
      <c r="B221" t="n">
        <v>10</v>
      </c>
      <c r="C221">
        <f>(1/(1+EXP(-Controls!$B$10*(B221-Controls!$B$11))))</f>
        <v/>
      </c>
      <c r="D221">
        <f>IFERROR(VLOOKUP(A221,Impact_Rates!$A:$T,20,FALSE)*((C221-(1/(1+EXP(-Controls!$B$10*(0-Controls!$B$11)))))/((1/(1+EXP(-Controls!$B$10*(30-Controls!$B$11))))-(1/(1+EXP(-Controls!$B$10*(0-Controls!$B$11))))))),"")</f>
        <v/>
      </c>
      <c r="E221">
        <f>IFERROR(VLOOKUP(A221,Impact_Rates!$A:$T,5,FALSE)*D221/365,"")</f>
        <v/>
      </c>
    </row>
    <row r="222">
      <c r="A222" t="inlineStr">
        <is>
          <t>Civilian deaths from targeted attacks (global)</t>
        </is>
      </c>
      <c r="B222" t="n">
        <v>11</v>
      </c>
      <c r="C222">
        <f>(1/(1+EXP(-Controls!$B$10*(B222-Controls!$B$11))))</f>
        <v/>
      </c>
      <c r="D222">
        <f>IFERROR(VLOOKUP(A222,Impact_Rates!$A:$T,20,FALSE)*((C222-(1/(1+EXP(-Controls!$B$10*(0-Controls!$B$11)))))/((1/(1+EXP(-Controls!$B$10*(30-Controls!$B$11))))-(1/(1+EXP(-Controls!$B$10*(0-Controls!$B$11))))))),"")</f>
        <v/>
      </c>
      <c r="E222">
        <f>IFERROR(VLOOKUP(A222,Impact_Rates!$A:$T,5,FALSE)*D222/365,"")</f>
        <v/>
      </c>
    </row>
    <row r="223">
      <c r="A223" t="inlineStr">
        <is>
          <t>Civilian deaths from targeted attacks (global)</t>
        </is>
      </c>
      <c r="B223" t="n">
        <v>12</v>
      </c>
      <c r="C223">
        <f>(1/(1+EXP(-Controls!$B$10*(B223-Controls!$B$11))))</f>
        <v/>
      </c>
      <c r="D223">
        <f>IFERROR(VLOOKUP(A223,Impact_Rates!$A:$T,20,FALSE)*((C223-(1/(1+EXP(-Controls!$B$10*(0-Controls!$B$11)))))/((1/(1+EXP(-Controls!$B$10*(30-Controls!$B$11))))-(1/(1+EXP(-Controls!$B$10*(0-Controls!$B$11))))))),"")</f>
        <v/>
      </c>
      <c r="E223">
        <f>IFERROR(VLOOKUP(A223,Impact_Rates!$A:$T,5,FALSE)*D223/365,"")</f>
        <v/>
      </c>
    </row>
    <row r="224">
      <c r="A224" t="inlineStr">
        <is>
          <t>Civilian deaths from targeted attacks (global)</t>
        </is>
      </c>
      <c r="B224" t="n">
        <v>13</v>
      </c>
      <c r="C224">
        <f>(1/(1+EXP(-Controls!$B$10*(B224-Controls!$B$11))))</f>
        <v/>
      </c>
      <c r="D224">
        <f>IFERROR(VLOOKUP(A224,Impact_Rates!$A:$T,20,FALSE)*((C224-(1/(1+EXP(-Controls!$B$10*(0-Controls!$B$11)))))/((1/(1+EXP(-Controls!$B$10*(30-Controls!$B$11))))-(1/(1+EXP(-Controls!$B$10*(0-Controls!$B$11))))))),"")</f>
        <v/>
      </c>
      <c r="E224">
        <f>IFERROR(VLOOKUP(A224,Impact_Rates!$A:$T,5,FALSE)*D224/365,"")</f>
        <v/>
      </c>
    </row>
    <row r="225">
      <c r="A225" t="inlineStr">
        <is>
          <t>Civilian deaths from targeted attacks (global)</t>
        </is>
      </c>
      <c r="B225" t="n">
        <v>14</v>
      </c>
      <c r="C225">
        <f>(1/(1+EXP(-Controls!$B$10*(B225-Controls!$B$11))))</f>
        <v/>
      </c>
      <c r="D225">
        <f>IFERROR(VLOOKUP(A225,Impact_Rates!$A:$T,20,FALSE)*((C225-(1/(1+EXP(-Controls!$B$10*(0-Controls!$B$11)))))/((1/(1+EXP(-Controls!$B$10*(30-Controls!$B$11))))-(1/(1+EXP(-Controls!$B$10*(0-Controls!$B$11))))))),"")</f>
        <v/>
      </c>
      <c r="E225">
        <f>IFERROR(VLOOKUP(A225,Impact_Rates!$A:$T,5,FALSE)*D225/365,"")</f>
        <v/>
      </c>
    </row>
    <row r="226">
      <c r="A226" t="inlineStr">
        <is>
          <t>Civilian deaths from targeted attacks (global)</t>
        </is>
      </c>
      <c r="B226" t="n">
        <v>15</v>
      </c>
      <c r="C226">
        <f>(1/(1+EXP(-Controls!$B$10*(B226-Controls!$B$11))))</f>
        <v/>
      </c>
      <c r="D226">
        <f>IFERROR(VLOOKUP(A226,Impact_Rates!$A:$T,20,FALSE)*((C226-(1/(1+EXP(-Controls!$B$10*(0-Controls!$B$11)))))/((1/(1+EXP(-Controls!$B$10*(30-Controls!$B$11))))-(1/(1+EXP(-Controls!$B$10*(0-Controls!$B$11))))))),"")</f>
        <v/>
      </c>
      <c r="E226">
        <f>IFERROR(VLOOKUP(A226,Impact_Rates!$A:$T,5,FALSE)*D226/365,"")</f>
        <v/>
      </c>
    </row>
    <row r="227">
      <c r="A227" t="inlineStr">
        <is>
          <t>Civilian deaths from targeted attacks (global)</t>
        </is>
      </c>
      <c r="B227" t="n">
        <v>16</v>
      </c>
      <c r="C227">
        <f>(1/(1+EXP(-Controls!$B$10*(B227-Controls!$B$11))))</f>
        <v/>
      </c>
      <c r="D227">
        <f>IFERROR(VLOOKUP(A227,Impact_Rates!$A:$T,20,FALSE)*((C227-(1/(1+EXP(-Controls!$B$10*(0-Controls!$B$11)))))/((1/(1+EXP(-Controls!$B$10*(30-Controls!$B$11))))-(1/(1+EXP(-Controls!$B$10*(0-Controls!$B$11))))))),"")</f>
        <v/>
      </c>
      <c r="E227">
        <f>IFERROR(VLOOKUP(A227,Impact_Rates!$A:$T,5,FALSE)*D227/365,"")</f>
        <v/>
      </c>
    </row>
    <row r="228">
      <c r="A228" t="inlineStr">
        <is>
          <t>Civilian deaths from targeted attacks (global)</t>
        </is>
      </c>
      <c r="B228" t="n">
        <v>17</v>
      </c>
      <c r="C228">
        <f>(1/(1+EXP(-Controls!$B$10*(B228-Controls!$B$11))))</f>
        <v/>
      </c>
      <c r="D228">
        <f>IFERROR(VLOOKUP(A228,Impact_Rates!$A:$T,20,FALSE)*((C228-(1/(1+EXP(-Controls!$B$10*(0-Controls!$B$11)))))/((1/(1+EXP(-Controls!$B$10*(30-Controls!$B$11))))-(1/(1+EXP(-Controls!$B$10*(0-Controls!$B$11))))))),"")</f>
        <v/>
      </c>
      <c r="E228">
        <f>IFERROR(VLOOKUP(A228,Impact_Rates!$A:$T,5,FALSE)*D228/365,"")</f>
        <v/>
      </c>
    </row>
    <row r="229">
      <c r="A229" t="inlineStr">
        <is>
          <t>Civilian deaths from targeted attacks (global)</t>
        </is>
      </c>
      <c r="B229" t="n">
        <v>18</v>
      </c>
      <c r="C229">
        <f>(1/(1+EXP(-Controls!$B$10*(B229-Controls!$B$11))))</f>
        <v/>
      </c>
      <c r="D229">
        <f>IFERROR(VLOOKUP(A229,Impact_Rates!$A:$T,20,FALSE)*((C229-(1/(1+EXP(-Controls!$B$10*(0-Controls!$B$11)))))/((1/(1+EXP(-Controls!$B$10*(30-Controls!$B$11))))-(1/(1+EXP(-Controls!$B$10*(0-Controls!$B$11))))))),"")</f>
        <v/>
      </c>
      <c r="E229">
        <f>IFERROR(VLOOKUP(A229,Impact_Rates!$A:$T,5,FALSE)*D229/365,"")</f>
        <v/>
      </c>
    </row>
    <row r="230">
      <c r="A230" t="inlineStr">
        <is>
          <t>Civilian deaths from targeted attacks (global)</t>
        </is>
      </c>
      <c r="B230" t="n">
        <v>19</v>
      </c>
      <c r="C230">
        <f>(1/(1+EXP(-Controls!$B$10*(B230-Controls!$B$11))))</f>
        <v/>
      </c>
      <c r="D230">
        <f>IFERROR(VLOOKUP(A230,Impact_Rates!$A:$T,20,FALSE)*((C230-(1/(1+EXP(-Controls!$B$10*(0-Controls!$B$11)))))/((1/(1+EXP(-Controls!$B$10*(30-Controls!$B$11))))-(1/(1+EXP(-Controls!$B$10*(0-Controls!$B$11))))))),"")</f>
        <v/>
      </c>
      <c r="E230">
        <f>IFERROR(VLOOKUP(A230,Impact_Rates!$A:$T,5,FALSE)*D230/365,"")</f>
        <v/>
      </c>
    </row>
    <row r="231">
      <c r="A231" t="inlineStr">
        <is>
          <t>Civilian deaths from targeted attacks (global)</t>
        </is>
      </c>
      <c r="B231" t="n">
        <v>20</v>
      </c>
      <c r="C231">
        <f>(1/(1+EXP(-Controls!$B$10*(B231-Controls!$B$11))))</f>
        <v/>
      </c>
      <c r="D231">
        <f>IFERROR(VLOOKUP(A231,Impact_Rates!$A:$T,20,FALSE)*((C231-(1/(1+EXP(-Controls!$B$10*(0-Controls!$B$11)))))/((1/(1+EXP(-Controls!$B$10*(30-Controls!$B$11))))-(1/(1+EXP(-Controls!$B$10*(0-Controls!$B$11))))))),"")</f>
        <v/>
      </c>
      <c r="E231">
        <f>IFERROR(VLOOKUP(A231,Impact_Rates!$A:$T,5,FALSE)*D231/365,"")</f>
        <v/>
      </c>
    </row>
    <row r="232">
      <c r="A232" t="inlineStr">
        <is>
          <t>Civilian deaths from targeted attacks (global)</t>
        </is>
      </c>
      <c r="B232" t="n">
        <v>21</v>
      </c>
      <c r="C232">
        <f>(1/(1+EXP(-Controls!$B$10*(B232-Controls!$B$11))))</f>
        <v/>
      </c>
      <c r="D232">
        <f>IFERROR(VLOOKUP(A232,Impact_Rates!$A:$T,20,FALSE)*((C232-(1/(1+EXP(-Controls!$B$10*(0-Controls!$B$11)))))/((1/(1+EXP(-Controls!$B$10*(30-Controls!$B$11))))-(1/(1+EXP(-Controls!$B$10*(0-Controls!$B$11))))))),"")</f>
        <v/>
      </c>
      <c r="E232">
        <f>IFERROR(VLOOKUP(A232,Impact_Rates!$A:$T,5,FALSE)*D232/365,"")</f>
        <v/>
      </c>
    </row>
    <row r="233">
      <c r="A233" t="inlineStr">
        <is>
          <t>Civilian deaths from targeted attacks (global)</t>
        </is>
      </c>
      <c r="B233" t="n">
        <v>22</v>
      </c>
      <c r="C233">
        <f>(1/(1+EXP(-Controls!$B$10*(B233-Controls!$B$11))))</f>
        <v/>
      </c>
      <c r="D233">
        <f>IFERROR(VLOOKUP(A233,Impact_Rates!$A:$T,20,FALSE)*((C233-(1/(1+EXP(-Controls!$B$10*(0-Controls!$B$11)))))/((1/(1+EXP(-Controls!$B$10*(30-Controls!$B$11))))-(1/(1+EXP(-Controls!$B$10*(0-Controls!$B$11))))))),"")</f>
        <v/>
      </c>
      <c r="E233">
        <f>IFERROR(VLOOKUP(A233,Impact_Rates!$A:$T,5,FALSE)*D233/365,"")</f>
        <v/>
      </c>
    </row>
    <row r="234">
      <c r="A234" t="inlineStr">
        <is>
          <t>Civilian deaths from targeted attacks (global)</t>
        </is>
      </c>
      <c r="B234" t="n">
        <v>23</v>
      </c>
      <c r="C234">
        <f>(1/(1+EXP(-Controls!$B$10*(B234-Controls!$B$11))))</f>
        <v/>
      </c>
      <c r="D234">
        <f>IFERROR(VLOOKUP(A234,Impact_Rates!$A:$T,20,FALSE)*((C234-(1/(1+EXP(-Controls!$B$10*(0-Controls!$B$11)))))/((1/(1+EXP(-Controls!$B$10*(30-Controls!$B$11))))-(1/(1+EXP(-Controls!$B$10*(0-Controls!$B$11))))))),"")</f>
        <v/>
      </c>
      <c r="E234">
        <f>IFERROR(VLOOKUP(A234,Impact_Rates!$A:$T,5,FALSE)*D234/365,"")</f>
        <v/>
      </c>
    </row>
    <row r="235">
      <c r="A235" t="inlineStr">
        <is>
          <t>Civilian deaths from targeted attacks (global)</t>
        </is>
      </c>
      <c r="B235" t="n">
        <v>24</v>
      </c>
      <c r="C235">
        <f>(1/(1+EXP(-Controls!$B$10*(B235-Controls!$B$11))))</f>
        <v/>
      </c>
      <c r="D235">
        <f>IFERROR(VLOOKUP(A235,Impact_Rates!$A:$T,20,FALSE)*((C235-(1/(1+EXP(-Controls!$B$10*(0-Controls!$B$11)))))/((1/(1+EXP(-Controls!$B$10*(30-Controls!$B$11))))-(1/(1+EXP(-Controls!$B$10*(0-Controls!$B$11))))))),"")</f>
        <v/>
      </c>
      <c r="E235">
        <f>IFERROR(VLOOKUP(A235,Impact_Rates!$A:$T,5,FALSE)*D235/365,"")</f>
        <v/>
      </c>
    </row>
    <row r="236">
      <c r="A236" t="inlineStr">
        <is>
          <t>Civilian deaths from targeted attacks (global)</t>
        </is>
      </c>
      <c r="B236" t="n">
        <v>25</v>
      </c>
      <c r="C236">
        <f>(1/(1+EXP(-Controls!$B$10*(B236-Controls!$B$11))))</f>
        <v/>
      </c>
      <c r="D236">
        <f>IFERROR(VLOOKUP(A236,Impact_Rates!$A:$T,20,FALSE)*((C236-(1/(1+EXP(-Controls!$B$10*(0-Controls!$B$11)))))/((1/(1+EXP(-Controls!$B$10*(30-Controls!$B$11))))-(1/(1+EXP(-Controls!$B$10*(0-Controls!$B$11))))))),"")</f>
        <v/>
      </c>
      <c r="E236">
        <f>IFERROR(VLOOKUP(A236,Impact_Rates!$A:$T,5,FALSE)*D236/365,"")</f>
        <v/>
      </c>
    </row>
    <row r="237">
      <c r="A237" t="inlineStr">
        <is>
          <t>Civilian deaths from targeted attacks (global)</t>
        </is>
      </c>
      <c r="B237" t="n">
        <v>26</v>
      </c>
      <c r="C237">
        <f>(1/(1+EXP(-Controls!$B$10*(B237-Controls!$B$11))))</f>
        <v/>
      </c>
      <c r="D237">
        <f>IFERROR(VLOOKUP(A237,Impact_Rates!$A:$T,20,FALSE)*((C237-(1/(1+EXP(-Controls!$B$10*(0-Controls!$B$11)))))/((1/(1+EXP(-Controls!$B$10*(30-Controls!$B$11))))-(1/(1+EXP(-Controls!$B$10*(0-Controls!$B$11))))))),"")</f>
        <v/>
      </c>
      <c r="E237">
        <f>IFERROR(VLOOKUP(A237,Impact_Rates!$A:$T,5,FALSE)*D237/365,"")</f>
        <v/>
      </c>
    </row>
    <row r="238">
      <c r="A238" t="inlineStr">
        <is>
          <t>Civilian deaths from targeted attacks (global)</t>
        </is>
      </c>
      <c r="B238" t="n">
        <v>27</v>
      </c>
      <c r="C238">
        <f>(1/(1+EXP(-Controls!$B$10*(B238-Controls!$B$11))))</f>
        <v/>
      </c>
      <c r="D238">
        <f>IFERROR(VLOOKUP(A238,Impact_Rates!$A:$T,20,FALSE)*((C238-(1/(1+EXP(-Controls!$B$10*(0-Controls!$B$11)))))/((1/(1+EXP(-Controls!$B$10*(30-Controls!$B$11))))-(1/(1+EXP(-Controls!$B$10*(0-Controls!$B$11))))))),"")</f>
        <v/>
      </c>
      <c r="E238">
        <f>IFERROR(VLOOKUP(A238,Impact_Rates!$A:$T,5,FALSE)*D238/365,"")</f>
        <v/>
      </c>
    </row>
    <row r="239">
      <c r="A239" t="inlineStr">
        <is>
          <t>Civilian deaths from targeted attacks (global)</t>
        </is>
      </c>
      <c r="B239" t="n">
        <v>28</v>
      </c>
      <c r="C239">
        <f>(1/(1+EXP(-Controls!$B$10*(B239-Controls!$B$11))))</f>
        <v/>
      </c>
      <c r="D239">
        <f>IFERROR(VLOOKUP(A239,Impact_Rates!$A:$T,20,FALSE)*((C239-(1/(1+EXP(-Controls!$B$10*(0-Controls!$B$11)))))/((1/(1+EXP(-Controls!$B$10*(30-Controls!$B$11))))-(1/(1+EXP(-Controls!$B$10*(0-Controls!$B$11))))))),"")</f>
        <v/>
      </c>
      <c r="E239">
        <f>IFERROR(VLOOKUP(A239,Impact_Rates!$A:$T,5,FALSE)*D239/365,"")</f>
        <v/>
      </c>
    </row>
    <row r="240">
      <c r="A240" t="inlineStr">
        <is>
          <t>Civilian deaths from targeted attacks (global)</t>
        </is>
      </c>
      <c r="B240" t="n">
        <v>29</v>
      </c>
      <c r="C240">
        <f>(1/(1+EXP(-Controls!$B$10*(B240-Controls!$B$11))))</f>
        <v/>
      </c>
      <c r="D240">
        <f>IFERROR(VLOOKUP(A240,Impact_Rates!$A:$T,20,FALSE)*((C240-(1/(1+EXP(-Controls!$B$10*(0-Controls!$B$11)))))/((1/(1+EXP(-Controls!$B$10*(30-Controls!$B$11))))-(1/(1+EXP(-Controls!$B$10*(0-Controls!$B$11))))))),"")</f>
        <v/>
      </c>
      <c r="E240">
        <f>IFERROR(VLOOKUP(A240,Impact_Rates!$A:$T,5,FALSE)*D240/365,"")</f>
        <v/>
      </c>
    </row>
    <row r="241">
      <c r="A241" t="inlineStr">
        <is>
          <t>Civilian deaths from targeted attacks (global)</t>
        </is>
      </c>
      <c r="B241" t="n">
        <v>30</v>
      </c>
      <c r="C241">
        <f>(1/(1+EXP(-Controls!$B$10*(B241-Controls!$B$11))))</f>
        <v/>
      </c>
      <c r="D241">
        <f>IFERROR(VLOOKUP(A241,Impact_Rates!$A:$T,20,FALSE)*((C241-(1/(1+EXP(-Controls!$B$10*(0-Controls!$B$11)))))/((1/(1+EXP(-Controls!$B$10*(30-Controls!$B$11))))-(1/(1+EXP(-Controls!$B$10*(0-Controls!$B$11))))))),"")</f>
        <v/>
      </c>
      <c r="E241">
        <f>IFERROR(VLOOKUP(A241,Impact_Rates!$A:$T,5,FALSE)*D241/365,"")</f>
        <v/>
      </c>
    </row>
    <row r="242">
      <c r="A242" t="inlineStr">
        <is>
          <t>People forcibly evicted (global)</t>
        </is>
      </c>
      <c r="B242" t="n">
        <v>1</v>
      </c>
      <c r="C242">
        <f>(1/(1+EXP(-Controls!$B$10*(B242-Controls!$B$11))))</f>
        <v/>
      </c>
      <c r="D242">
        <f>IFERROR(VLOOKUP(A242,Impact_Rates!$A:$T,20,FALSE)*((C242-(1/(1+EXP(-Controls!$B$10*(0-Controls!$B$11)))))/((1/(1+EXP(-Controls!$B$10*(30-Controls!$B$11))))-(1/(1+EXP(-Controls!$B$10*(0-Controls!$B$11))))))),"")</f>
        <v/>
      </c>
      <c r="E242">
        <f>IFERROR(VLOOKUP(A242,Impact_Rates!$A:$T,5,FALSE)*D242/365,"")</f>
        <v/>
      </c>
    </row>
    <row r="243">
      <c r="A243" t="inlineStr">
        <is>
          <t>People forcibly evicted (global)</t>
        </is>
      </c>
      <c r="B243" t="n">
        <v>2</v>
      </c>
      <c r="C243">
        <f>(1/(1+EXP(-Controls!$B$10*(B243-Controls!$B$11))))</f>
        <v/>
      </c>
      <c r="D243">
        <f>IFERROR(VLOOKUP(A243,Impact_Rates!$A:$T,20,FALSE)*((C243-(1/(1+EXP(-Controls!$B$10*(0-Controls!$B$11)))))/((1/(1+EXP(-Controls!$B$10*(30-Controls!$B$11))))-(1/(1+EXP(-Controls!$B$10*(0-Controls!$B$11))))))),"")</f>
        <v/>
      </c>
      <c r="E243">
        <f>IFERROR(VLOOKUP(A243,Impact_Rates!$A:$T,5,FALSE)*D243/365,"")</f>
        <v/>
      </c>
    </row>
    <row r="244">
      <c r="A244" t="inlineStr">
        <is>
          <t>People forcibly evicted (global)</t>
        </is>
      </c>
      <c r="B244" t="n">
        <v>3</v>
      </c>
      <c r="C244">
        <f>(1/(1+EXP(-Controls!$B$10*(B244-Controls!$B$11))))</f>
        <v/>
      </c>
      <c r="D244">
        <f>IFERROR(VLOOKUP(A244,Impact_Rates!$A:$T,20,FALSE)*((C244-(1/(1+EXP(-Controls!$B$10*(0-Controls!$B$11)))))/((1/(1+EXP(-Controls!$B$10*(30-Controls!$B$11))))-(1/(1+EXP(-Controls!$B$10*(0-Controls!$B$11))))))),"")</f>
        <v/>
      </c>
      <c r="E244">
        <f>IFERROR(VLOOKUP(A244,Impact_Rates!$A:$T,5,FALSE)*D244/365,"")</f>
        <v/>
      </c>
    </row>
    <row r="245">
      <c r="A245" t="inlineStr">
        <is>
          <t>People forcibly evicted (global)</t>
        </is>
      </c>
      <c r="B245" t="n">
        <v>4</v>
      </c>
      <c r="C245">
        <f>(1/(1+EXP(-Controls!$B$10*(B245-Controls!$B$11))))</f>
        <v/>
      </c>
      <c r="D245">
        <f>IFERROR(VLOOKUP(A245,Impact_Rates!$A:$T,20,FALSE)*((C245-(1/(1+EXP(-Controls!$B$10*(0-Controls!$B$11)))))/((1/(1+EXP(-Controls!$B$10*(30-Controls!$B$11))))-(1/(1+EXP(-Controls!$B$10*(0-Controls!$B$11))))))),"")</f>
        <v/>
      </c>
      <c r="E245">
        <f>IFERROR(VLOOKUP(A245,Impact_Rates!$A:$T,5,FALSE)*D245/365,"")</f>
        <v/>
      </c>
    </row>
    <row r="246">
      <c r="A246" t="inlineStr">
        <is>
          <t>People forcibly evicted (global)</t>
        </is>
      </c>
      <c r="B246" t="n">
        <v>5</v>
      </c>
      <c r="C246">
        <f>(1/(1+EXP(-Controls!$B$10*(B246-Controls!$B$11))))</f>
        <v/>
      </c>
      <c r="D246">
        <f>IFERROR(VLOOKUP(A246,Impact_Rates!$A:$T,20,FALSE)*((C246-(1/(1+EXP(-Controls!$B$10*(0-Controls!$B$11)))))/((1/(1+EXP(-Controls!$B$10*(30-Controls!$B$11))))-(1/(1+EXP(-Controls!$B$10*(0-Controls!$B$11))))))),"")</f>
        <v/>
      </c>
      <c r="E246">
        <f>IFERROR(VLOOKUP(A246,Impact_Rates!$A:$T,5,FALSE)*D246/365,"")</f>
        <v/>
      </c>
    </row>
    <row r="247">
      <c r="A247" t="inlineStr">
        <is>
          <t>People forcibly evicted (global)</t>
        </is>
      </c>
      <c r="B247" t="n">
        <v>6</v>
      </c>
      <c r="C247">
        <f>(1/(1+EXP(-Controls!$B$10*(B247-Controls!$B$11))))</f>
        <v/>
      </c>
      <c r="D247">
        <f>IFERROR(VLOOKUP(A247,Impact_Rates!$A:$T,20,FALSE)*((C247-(1/(1+EXP(-Controls!$B$10*(0-Controls!$B$11)))))/((1/(1+EXP(-Controls!$B$10*(30-Controls!$B$11))))-(1/(1+EXP(-Controls!$B$10*(0-Controls!$B$11))))))),"")</f>
        <v/>
      </c>
      <c r="E247">
        <f>IFERROR(VLOOKUP(A247,Impact_Rates!$A:$T,5,FALSE)*D247/365,"")</f>
        <v/>
      </c>
    </row>
    <row r="248">
      <c r="A248" t="inlineStr">
        <is>
          <t>People forcibly evicted (global)</t>
        </is>
      </c>
      <c r="B248" t="n">
        <v>7</v>
      </c>
      <c r="C248">
        <f>(1/(1+EXP(-Controls!$B$10*(B248-Controls!$B$11))))</f>
        <v/>
      </c>
      <c r="D248">
        <f>IFERROR(VLOOKUP(A248,Impact_Rates!$A:$T,20,FALSE)*((C248-(1/(1+EXP(-Controls!$B$10*(0-Controls!$B$11)))))/((1/(1+EXP(-Controls!$B$10*(30-Controls!$B$11))))-(1/(1+EXP(-Controls!$B$10*(0-Controls!$B$11))))))),"")</f>
        <v/>
      </c>
      <c r="E248">
        <f>IFERROR(VLOOKUP(A248,Impact_Rates!$A:$T,5,FALSE)*D248/365,"")</f>
        <v/>
      </c>
    </row>
    <row r="249">
      <c r="A249" t="inlineStr">
        <is>
          <t>People forcibly evicted (global)</t>
        </is>
      </c>
      <c r="B249" t="n">
        <v>8</v>
      </c>
      <c r="C249">
        <f>(1/(1+EXP(-Controls!$B$10*(B249-Controls!$B$11))))</f>
        <v/>
      </c>
      <c r="D249">
        <f>IFERROR(VLOOKUP(A249,Impact_Rates!$A:$T,20,FALSE)*((C249-(1/(1+EXP(-Controls!$B$10*(0-Controls!$B$11)))))/((1/(1+EXP(-Controls!$B$10*(30-Controls!$B$11))))-(1/(1+EXP(-Controls!$B$10*(0-Controls!$B$11))))))),"")</f>
        <v/>
      </c>
      <c r="E249">
        <f>IFERROR(VLOOKUP(A249,Impact_Rates!$A:$T,5,FALSE)*D249/365,"")</f>
        <v/>
      </c>
    </row>
    <row r="250">
      <c r="A250" t="inlineStr">
        <is>
          <t>People forcibly evicted (global)</t>
        </is>
      </c>
      <c r="B250" t="n">
        <v>9</v>
      </c>
      <c r="C250">
        <f>(1/(1+EXP(-Controls!$B$10*(B250-Controls!$B$11))))</f>
        <v/>
      </c>
      <c r="D250">
        <f>IFERROR(VLOOKUP(A250,Impact_Rates!$A:$T,20,FALSE)*((C250-(1/(1+EXP(-Controls!$B$10*(0-Controls!$B$11)))))/((1/(1+EXP(-Controls!$B$10*(30-Controls!$B$11))))-(1/(1+EXP(-Controls!$B$10*(0-Controls!$B$11))))))),"")</f>
        <v/>
      </c>
      <c r="E250">
        <f>IFERROR(VLOOKUP(A250,Impact_Rates!$A:$T,5,FALSE)*D250/365,"")</f>
        <v/>
      </c>
    </row>
    <row r="251">
      <c r="A251" t="inlineStr">
        <is>
          <t>People forcibly evicted (global)</t>
        </is>
      </c>
      <c r="B251" t="n">
        <v>10</v>
      </c>
      <c r="C251">
        <f>(1/(1+EXP(-Controls!$B$10*(B251-Controls!$B$11))))</f>
        <v/>
      </c>
      <c r="D251">
        <f>IFERROR(VLOOKUP(A251,Impact_Rates!$A:$T,20,FALSE)*((C251-(1/(1+EXP(-Controls!$B$10*(0-Controls!$B$11)))))/((1/(1+EXP(-Controls!$B$10*(30-Controls!$B$11))))-(1/(1+EXP(-Controls!$B$10*(0-Controls!$B$11))))))),"")</f>
        <v/>
      </c>
      <c r="E251">
        <f>IFERROR(VLOOKUP(A251,Impact_Rates!$A:$T,5,FALSE)*D251/365,"")</f>
        <v/>
      </c>
    </row>
    <row r="252">
      <c r="A252" t="inlineStr">
        <is>
          <t>People forcibly evicted (global)</t>
        </is>
      </c>
      <c r="B252" t="n">
        <v>11</v>
      </c>
      <c r="C252">
        <f>(1/(1+EXP(-Controls!$B$10*(B252-Controls!$B$11))))</f>
        <v/>
      </c>
      <c r="D252">
        <f>IFERROR(VLOOKUP(A252,Impact_Rates!$A:$T,20,FALSE)*((C252-(1/(1+EXP(-Controls!$B$10*(0-Controls!$B$11)))))/((1/(1+EXP(-Controls!$B$10*(30-Controls!$B$11))))-(1/(1+EXP(-Controls!$B$10*(0-Controls!$B$11))))))),"")</f>
        <v/>
      </c>
      <c r="E252">
        <f>IFERROR(VLOOKUP(A252,Impact_Rates!$A:$T,5,FALSE)*D252/365,"")</f>
        <v/>
      </c>
    </row>
    <row r="253">
      <c r="A253" t="inlineStr">
        <is>
          <t>People forcibly evicted (global)</t>
        </is>
      </c>
      <c r="B253" t="n">
        <v>12</v>
      </c>
      <c r="C253">
        <f>(1/(1+EXP(-Controls!$B$10*(B253-Controls!$B$11))))</f>
        <v/>
      </c>
      <c r="D253">
        <f>IFERROR(VLOOKUP(A253,Impact_Rates!$A:$T,20,FALSE)*((C253-(1/(1+EXP(-Controls!$B$10*(0-Controls!$B$11)))))/((1/(1+EXP(-Controls!$B$10*(30-Controls!$B$11))))-(1/(1+EXP(-Controls!$B$10*(0-Controls!$B$11))))))),"")</f>
        <v/>
      </c>
      <c r="E253">
        <f>IFERROR(VLOOKUP(A253,Impact_Rates!$A:$T,5,FALSE)*D253/365,"")</f>
        <v/>
      </c>
    </row>
    <row r="254">
      <c r="A254" t="inlineStr">
        <is>
          <t>People forcibly evicted (global)</t>
        </is>
      </c>
      <c r="B254" t="n">
        <v>13</v>
      </c>
      <c r="C254">
        <f>(1/(1+EXP(-Controls!$B$10*(B254-Controls!$B$11))))</f>
        <v/>
      </c>
      <c r="D254">
        <f>IFERROR(VLOOKUP(A254,Impact_Rates!$A:$T,20,FALSE)*((C254-(1/(1+EXP(-Controls!$B$10*(0-Controls!$B$11)))))/((1/(1+EXP(-Controls!$B$10*(30-Controls!$B$11))))-(1/(1+EXP(-Controls!$B$10*(0-Controls!$B$11))))))),"")</f>
        <v/>
      </c>
      <c r="E254">
        <f>IFERROR(VLOOKUP(A254,Impact_Rates!$A:$T,5,FALSE)*D254/365,"")</f>
        <v/>
      </c>
    </row>
    <row r="255">
      <c r="A255" t="inlineStr">
        <is>
          <t>People forcibly evicted (global)</t>
        </is>
      </c>
      <c r="B255" t="n">
        <v>14</v>
      </c>
      <c r="C255">
        <f>(1/(1+EXP(-Controls!$B$10*(B255-Controls!$B$11))))</f>
        <v/>
      </c>
      <c r="D255">
        <f>IFERROR(VLOOKUP(A255,Impact_Rates!$A:$T,20,FALSE)*((C255-(1/(1+EXP(-Controls!$B$10*(0-Controls!$B$11)))))/((1/(1+EXP(-Controls!$B$10*(30-Controls!$B$11))))-(1/(1+EXP(-Controls!$B$10*(0-Controls!$B$11))))))),"")</f>
        <v/>
      </c>
      <c r="E255">
        <f>IFERROR(VLOOKUP(A255,Impact_Rates!$A:$T,5,FALSE)*D255/365,"")</f>
        <v/>
      </c>
    </row>
    <row r="256">
      <c r="A256" t="inlineStr">
        <is>
          <t>People forcibly evicted (global)</t>
        </is>
      </c>
      <c r="B256" t="n">
        <v>15</v>
      </c>
      <c r="C256">
        <f>(1/(1+EXP(-Controls!$B$10*(B256-Controls!$B$11))))</f>
        <v/>
      </c>
      <c r="D256">
        <f>IFERROR(VLOOKUP(A256,Impact_Rates!$A:$T,20,FALSE)*((C256-(1/(1+EXP(-Controls!$B$10*(0-Controls!$B$11)))))/((1/(1+EXP(-Controls!$B$10*(30-Controls!$B$11))))-(1/(1+EXP(-Controls!$B$10*(0-Controls!$B$11))))))),"")</f>
        <v/>
      </c>
      <c r="E256">
        <f>IFERROR(VLOOKUP(A256,Impact_Rates!$A:$T,5,FALSE)*D256/365,"")</f>
        <v/>
      </c>
    </row>
    <row r="257">
      <c r="A257" t="inlineStr">
        <is>
          <t>People forcibly evicted (global)</t>
        </is>
      </c>
      <c r="B257" t="n">
        <v>16</v>
      </c>
      <c r="C257">
        <f>(1/(1+EXP(-Controls!$B$10*(B257-Controls!$B$11))))</f>
        <v/>
      </c>
      <c r="D257">
        <f>IFERROR(VLOOKUP(A257,Impact_Rates!$A:$T,20,FALSE)*((C257-(1/(1+EXP(-Controls!$B$10*(0-Controls!$B$11)))))/((1/(1+EXP(-Controls!$B$10*(30-Controls!$B$11))))-(1/(1+EXP(-Controls!$B$10*(0-Controls!$B$11))))))),"")</f>
        <v/>
      </c>
      <c r="E257">
        <f>IFERROR(VLOOKUP(A257,Impact_Rates!$A:$T,5,FALSE)*D257/365,"")</f>
        <v/>
      </c>
    </row>
    <row r="258">
      <c r="A258" t="inlineStr">
        <is>
          <t>People forcibly evicted (global)</t>
        </is>
      </c>
      <c r="B258" t="n">
        <v>17</v>
      </c>
      <c r="C258">
        <f>(1/(1+EXP(-Controls!$B$10*(B258-Controls!$B$11))))</f>
        <v/>
      </c>
      <c r="D258">
        <f>IFERROR(VLOOKUP(A258,Impact_Rates!$A:$T,20,FALSE)*((C258-(1/(1+EXP(-Controls!$B$10*(0-Controls!$B$11)))))/((1/(1+EXP(-Controls!$B$10*(30-Controls!$B$11))))-(1/(1+EXP(-Controls!$B$10*(0-Controls!$B$11))))))),"")</f>
        <v/>
      </c>
      <c r="E258">
        <f>IFERROR(VLOOKUP(A258,Impact_Rates!$A:$T,5,FALSE)*D258/365,"")</f>
        <v/>
      </c>
    </row>
    <row r="259">
      <c r="A259" t="inlineStr">
        <is>
          <t>People forcibly evicted (global)</t>
        </is>
      </c>
      <c r="B259" t="n">
        <v>18</v>
      </c>
      <c r="C259">
        <f>(1/(1+EXP(-Controls!$B$10*(B259-Controls!$B$11))))</f>
        <v/>
      </c>
      <c r="D259">
        <f>IFERROR(VLOOKUP(A259,Impact_Rates!$A:$T,20,FALSE)*((C259-(1/(1+EXP(-Controls!$B$10*(0-Controls!$B$11)))))/((1/(1+EXP(-Controls!$B$10*(30-Controls!$B$11))))-(1/(1+EXP(-Controls!$B$10*(0-Controls!$B$11))))))),"")</f>
        <v/>
      </c>
      <c r="E259">
        <f>IFERROR(VLOOKUP(A259,Impact_Rates!$A:$T,5,FALSE)*D259/365,"")</f>
        <v/>
      </c>
    </row>
    <row r="260">
      <c r="A260" t="inlineStr">
        <is>
          <t>People forcibly evicted (global)</t>
        </is>
      </c>
      <c r="B260" t="n">
        <v>19</v>
      </c>
      <c r="C260">
        <f>(1/(1+EXP(-Controls!$B$10*(B260-Controls!$B$11))))</f>
        <v/>
      </c>
      <c r="D260">
        <f>IFERROR(VLOOKUP(A260,Impact_Rates!$A:$T,20,FALSE)*((C260-(1/(1+EXP(-Controls!$B$10*(0-Controls!$B$11)))))/((1/(1+EXP(-Controls!$B$10*(30-Controls!$B$11))))-(1/(1+EXP(-Controls!$B$10*(0-Controls!$B$11))))))),"")</f>
        <v/>
      </c>
      <c r="E260">
        <f>IFERROR(VLOOKUP(A260,Impact_Rates!$A:$T,5,FALSE)*D260/365,"")</f>
        <v/>
      </c>
    </row>
    <row r="261">
      <c r="A261" t="inlineStr">
        <is>
          <t>People forcibly evicted (global)</t>
        </is>
      </c>
      <c r="B261" t="n">
        <v>20</v>
      </c>
      <c r="C261">
        <f>(1/(1+EXP(-Controls!$B$10*(B261-Controls!$B$11))))</f>
        <v/>
      </c>
      <c r="D261">
        <f>IFERROR(VLOOKUP(A261,Impact_Rates!$A:$T,20,FALSE)*((C261-(1/(1+EXP(-Controls!$B$10*(0-Controls!$B$11)))))/((1/(1+EXP(-Controls!$B$10*(30-Controls!$B$11))))-(1/(1+EXP(-Controls!$B$10*(0-Controls!$B$11))))))),"")</f>
        <v/>
      </c>
      <c r="E261">
        <f>IFERROR(VLOOKUP(A261,Impact_Rates!$A:$T,5,FALSE)*D261/365,"")</f>
        <v/>
      </c>
    </row>
    <row r="262">
      <c r="A262" t="inlineStr">
        <is>
          <t>People forcibly evicted (global)</t>
        </is>
      </c>
      <c r="B262" t="n">
        <v>21</v>
      </c>
      <c r="C262">
        <f>(1/(1+EXP(-Controls!$B$10*(B262-Controls!$B$11))))</f>
        <v/>
      </c>
      <c r="D262">
        <f>IFERROR(VLOOKUP(A262,Impact_Rates!$A:$T,20,FALSE)*((C262-(1/(1+EXP(-Controls!$B$10*(0-Controls!$B$11)))))/((1/(1+EXP(-Controls!$B$10*(30-Controls!$B$11))))-(1/(1+EXP(-Controls!$B$10*(0-Controls!$B$11))))))),"")</f>
        <v/>
      </c>
      <c r="E262">
        <f>IFERROR(VLOOKUP(A262,Impact_Rates!$A:$T,5,FALSE)*D262/365,"")</f>
        <v/>
      </c>
    </row>
    <row r="263">
      <c r="A263" t="inlineStr">
        <is>
          <t>People forcibly evicted (global)</t>
        </is>
      </c>
      <c r="B263" t="n">
        <v>22</v>
      </c>
      <c r="C263">
        <f>(1/(1+EXP(-Controls!$B$10*(B263-Controls!$B$11))))</f>
        <v/>
      </c>
      <c r="D263">
        <f>IFERROR(VLOOKUP(A263,Impact_Rates!$A:$T,20,FALSE)*((C263-(1/(1+EXP(-Controls!$B$10*(0-Controls!$B$11)))))/((1/(1+EXP(-Controls!$B$10*(30-Controls!$B$11))))-(1/(1+EXP(-Controls!$B$10*(0-Controls!$B$11))))))),"")</f>
        <v/>
      </c>
      <c r="E263">
        <f>IFERROR(VLOOKUP(A263,Impact_Rates!$A:$T,5,FALSE)*D263/365,"")</f>
        <v/>
      </c>
    </row>
    <row r="264">
      <c r="A264" t="inlineStr">
        <is>
          <t>People forcibly evicted (global)</t>
        </is>
      </c>
      <c r="B264" t="n">
        <v>23</v>
      </c>
      <c r="C264">
        <f>(1/(1+EXP(-Controls!$B$10*(B264-Controls!$B$11))))</f>
        <v/>
      </c>
      <c r="D264">
        <f>IFERROR(VLOOKUP(A264,Impact_Rates!$A:$T,20,FALSE)*((C264-(1/(1+EXP(-Controls!$B$10*(0-Controls!$B$11)))))/((1/(1+EXP(-Controls!$B$10*(30-Controls!$B$11))))-(1/(1+EXP(-Controls!$B$10*(0-Controls!$B$11))))))),"")</f>
        <v/>
      </c>
      <c r="E264">
        <f>IFERROR(VLOOKUP(A264,Impact_Rates!$A:$T,5,FALSE)*D264/365,"")</f>
        <v/>
      </c>
    </row>
    <row r="265">
      <c r="A265" t="inlineStr">
        <is>
          <t>People forcibly evicted (global)</t>
        </is>
      </c>
      <c r="B265" t="n">
        <v>24</v>
      </c>
      <c r="C265">
        <f>(1/(1+EXP(-Controls!$B$10*(B265-Controls!$B$11))))</f>
        <v/>
      </c>
      <c r="D265">
        <f>IFERROR(VLOOKUP(A265,Impact_Rates!$A:$T,20,FALSE)*((C265-(1/(1+EXP(-Controls!$B$10*(0-Controls!$B$11)))))/((1/(1+EXP(-Controls!$B$10*(30-Controls!$B$11))))-(1/(1+EXP(-Controls!$B$10*(0-Controls!$B$11))))))),"")</f>
        <v/>
      </c>
      <c r="E265">
        <f>IFERROR(VLOOKUP(A265,Impact_Rates!$A:$T,5,FALSE)*D265/365,"")</f>
        <v/>
      </c>
    </row>
    <row r="266">
      <c r="A266" t="inlineStr">
        <is>
          <t>People forcibly evicted (global)</t>
        </is>
      </c>
      <c r="B266" t="n">
        <v>25</v>
      </c>
      <c r="C266">
        <f>(1/(1+EXP(-Controls!$B$10*(B266-Controls!$B$11))))</f>
        <v/>
      </c>
      <c r="D266">
        <f>IFERROR(VLOOKUP(A266,Impact_Rates!$A:$T,20,FALSE)*((C266-(1/(1+EXP(-Controls!$B$10*(0-Controls!$B$11)))))/((1/(1+EXP(-Controls!$B$10*(30-Controls!$B$11))))-(1/(1+EXP(-Controls!$B$10*(0-Controls!$B$11))))))),"")</f>
        <v/>
      </c>
      <c r="E266">
        <f>IFERROR(VLOOKUP(A266,Impact_Rates!$A:$T,5,FALSE)*D266/365,"")</f>
        <v/>
      </c>
    </row>
    <row r="267">
      <c r="A267" t="inlineStr">
        <is>
          <t>People forcibly evicted (global)</t>
        </is>
      </c>
      <c r="B267" t="n">
        <v>26</v>
      </c>
      <c r="C267">
        <f>(1/(1+EXP(-Controls!$B$10*(B267-Controls!$B$11))))</f>
        <v/>
      </c>
      <c r="D267">
        <f>IFERROR(VLOOKUP(A267,Impact_Rates!$A:$T,20,FALSE)*((C267-(1/(1+EXP(-Controls!$B$10*(0-Controls!$B$11)))))/((1/(1+EXP(-Controls!$B$10*(30-Controls!$B$11))))-(1/(1+EXP(-Controls!$B$10*(0-Controls!$B$11))))))),"")</f>
        <v/>
      </c>
      <c r="E267">
        <f>IFERROR(VLOOKUP(A267,Impact_Rates!$A:$T,5,FALSE)*D267/365,"")</f>
        <v/>
      </c>
    </row>
    <row r="268">
      <c r="A268" t="inlineStr">
        <is>
          <t>People forcibly evicted (global)</t>
        </is>
      </c>
      <c r="B268" t="n">
        <v>27</v>
      </c>
      <c r="C268">
        <f>(1/(1+EXP(-Controls!$B$10*(B268-Controls!$B$11))))</f>
        <v/>
      </c>
      <c r="D268">
        <f>IFERROR(VLOOKUP(A268,Impact_Rates!$A:$T,20,FALSE)*((C268-(1/(1+EXP(-Controls!$B$10*(0-Controls!$B$11)))))/((1/(1+EXP(-Controls!$B$10*(30-Controls!$B$11))))-(1/(1+EXP(-Controls!$B$10*(0-Controls!$B$11))))))),"")</f>
        <v/>
      </c>
      <c r="E268">
        <f>IFERROR(VLOOKUP(A268,Impact_Rates!$A:$T,5,FALSE)*D268/365,"")</f>
        <v/>
      </c>
    </row>
    <row r="269">
      <c r="A269" t="inlineStr">
        <is>
          <t>People forcibly evicted (global)</t>
        </is>
      </c>
      <c r="B269" t="n">
        <v>28</v>
      </c>
      <c r="C269">
        <f>(1/(1+EXP(-Controls!$B$10*(B269-Controls!$B$11))))</f>
        <v/>
      </c>
      <c r="D269">
        <f>IFERROR(VLOOKUP(A269,Impact_Rates!$A:$T,20,FALSE)*((C269-(1/(1+EXP(-Controls!$B$10*(0-Controls!$B$11)))))/((1/(1+EXP(-Controls!$B$10*(30-Controls!$B$11))))-(1/(1+EXP(-Controls!$B$10*(0-Controls!$B$11))))))),"")</f>
        <v/>
      </c>
      <c r="E269">
        <f>IFERROR(VLOOKUP(A269,Impact_Rates!$A:$T,5,FALSE)*D269/365,"")</f>
        <v/>
      </c>
    </row>
    <row r="270">
      <c r="A270" t="inlineStr">
        <is>
          <t>People forcibly evicted (global)</t>
        </is>
      </c>
      <c r="B270" t="n">
        <v>29</v>
      </c>
      <c r="C270">
        <f>(1/(1+EXP(-Controls!$B$10*(B270-Controls!$B$11))))</f>
        <v/>
      </c>
      <c r="D270">
        <f>IFERROR(VLOOKUP(A270,Impact_Rates!$A:$T,20,FALSE)*((C270-(1/(1+EXP(-Controls!$B$10*(0-Controls!$B$11)))))/((1/(1+EXP(-Controls!$B$10*(30-Controls!$B$11))))-(1/(1+EXP(-Controls!$B$10*(0-Controls!$B$11))))))),"")</f>
        <v/>
      </c>
      <c r="E270">
        <f>IFERROR(VLOOKUP(A270,Impact_Rates!$A:$T,5,FALSE)*D270/365,"")</f>
        <v/>
      </c>
    </row>
    <row r="271">
      <c r="A271" t="inlineStr">
        <is>
          <t>People forcibly evicted (global)</t>
        </is>
      </c>
      <c r="B271" t="n">
        <v>30</v>
      </c>
      <c r="C271">
        <f>(1/(1+EXP(-Controls!$B$10*(B271-Controls!$B$11))))</f>
        <v/>
      </c>
      <c r="D271">
        <f>IFERROR(VLOOKUP(A271,Impact_Rates!$A:$T,20,FALSE)*((C271-(1/(1+EXP(-Controls!$B$10*(0-Controls!$B$11)))))/((1/(1+EXP(-Controls!$B$10*(30-Controls!$B$11))))-(1/(1+EXP(-Controls!$B$10*(0-Controls!$B$11))))))),"")</f>
        <v/>
      </c>
      <c r="E271">
        <f>IFERROR(VLOOKUP(A271,Impact_Rates!$A:$T,5,FALSE)*D271/365,"")</f>
        <v/>
      </c>
    </row>
    <row r="272">
      <c r="A272" t="inlineStr">
        <is>
          <t>Homeless people (global estimate)</t>
        </is>
      </c>
      <c r="B272" t="n">
        <v>1</v>
      </c>
      <c r="C272">
        <f>(1/(1+EXP(-Controls!$B$10*(B272-Controls!$B$11))))</f>
        <v/>
      </c>
      <c r="D272">
        <f>IFERROR(VLOOKUP(A272,Impact_Rates!$A:$T,20,FALSE)*((C272-(1/(1+EXP(-Controls!$B$10*(0-Controls!$B$11)))))/((1/(1+EXP(-Controls!$B$10*(30-Controls!$B$11))))-(1/(1+EXP(-Controls!$B$10*(0-Controls!$B$11))))))),"")</f>
        <v/>
      </c>
      <c r="E272">
        <f>IFERROR(VLOOKUP(A272,Impact_Rates!$A:$T,5,FALSE)*D272/365,"")</f>
        <v/>
      </c>
    </row>
    <row r="273">
      <c r="A273" t="inlineStr">
        <is>
          <t>Homeless people (global estimate)</t>
        </is>
      </c>
      <c r="B273" t="n">
        <v>2</v>
      </c>
      <c r="C273">
        <f>(1/(1+EXP(-Controls!$B$10*(B273-Controls!$B$11))))</f>
        <v/>
      </c>
      <c r="D273">
        <f>IFERROR(VLOOKUP(A273,Impact_Rates!$A:$T,20,FALSE)*((C273-(1/(1+EXP(-Controls!$B$10*(0-Controls!$B$11)))))/((1/(1+EXP(-Controls!$B$10*(30-Controls!$B$11))))-(1/(1+EXP(-Controls!$B$10*(0-Controls!$B$11))))))),"")</f>
        <v/>
      </c>
      <c r="E273">
        <f>IFERROR(VLOOKUP(A273,Impact_Rates!$A:$T,5,FALSE)*D273/365,"")</f>
        <v/>
      </c>
    </row>
    <row r="274">
      <c r="A274" t="inlineStr">
        <is>
          <t>Homeless people (global estimate)</t>
        </is>
      </c>
      <c r="B274" t="n">
        <v>3</v>
      </c>
      <c r="C274">
        <f>(1/(1+EXP(-Controls!$B$10*(B274-Controls!$B$11))))</f>
        <v/>
      </c>
      <c r="D274">
        <f>IFERROR(VLOOKUP(A274,Impact_Rates!$A:$T,20,FALSE)*((C274-(1/(1+EXP(-Controls!$B$10*(0-Controls!$B$11)))))/((1/(1+EXP(-Controls!$B$10*(30-Controls!$B$11))))-(1/(1+EXP(-Controls!$B$10*(0-Controls!$B$11))))))),"")</f>
        <v/>
      </c>
      <c r="E274">
        <f>IFERROR(VLOOKUP(A274,Impact_Rates!$A:$T,5,FALSE)*D274/365,"")</f>
        <v/>
      </c>
    </row>
    <row r="275">
      <c r="A275" t="inlineStr">
        <is>
          <t>Homeless people (global estimate)</t>
        </is>
      </c>
      <c r="B275" t="n">
        <v>4</v>
      </c>
      <c r="C275">
        <f>(1/(1+EXP(-Controls!$B$10*(B275-Controls!$B$11))))</f>
        <v/>
      </c>
      <c r="D275">
        <f>IFERROR(VLOOKUP(A275,Impact_Rates!$A:$T,20,FALSE)*((C275-(1/(1+EXP(-Controls!$B$10*(0-Controls!$B$11)))))/((1/(1+EXP(-Controls!$B$10*(30-Controls!$B$11))))-(1/(1+EXP(-Controls!$B$10*(0-Controls!$B$11))))))),"")</f>
        <v/>
      </c>
      <c r="E275">
        <f>IFERROR(VLOOKUP(A275,Impact_Rates!$A:$T,5,FALSE)*D275/365,"")</f>
        <v/>
      </c>
    </row>
    <row r="276">
      <c r="A276" t="inlineStr">
        <is>
          <t>Homeless people (global estimate)</t>
        </is>
      </c>
      <c r="B276" t="n">
        <v>5</v>
      </c>
      <c r="C276">
        <f>(1/(1+EXP(-Controls!$B$10*(B276-Controls!$B$11))))</f>
        <v/>
      </c>
      <c r="D276">
        <f>IFERROR(VLOOKUP(A276,Impact_Rates!$A:$T,20,FALSE)*((C276-(1/(1+EXP(-Controls!$B$10*(0-Controls!$B$11)))))/((1/(1+EXP(-Controls!$B$10*(30-Controls!$B$11))))-(1/(1+EXP(-Controls!$B$10*(0-Controls!$B$11))))))),"")</f>
        <v/>
      </c>
      <c r="E276">
        <f>IFERROR(VLOOKUP(A276,Impact_Rates!$A:$T,5,FALSE)*D276/365,"")</f>
        <v/>
      </c>
    </row>
    <row r="277">
      <c r="A277" t="inlineStr">
        <is>
          <t>Homeless people (global estimate)</t>
        </is>
      </c>
      <c r="B277" t="n">
        <v>6</v>
      </c>
      <c r="C277">
        <f>(1/(1+EXP(-Controls!$B$10*(B277-Controls!$B$11))))</f>
        <v/>
      </c>
      <c r="D277">
        <f>IFERROR(VLOOKUP(A277,Impact_Rates!$A:$T,20,FALSE)*((C277-(1/(1+EXP(-Controls!$B$10*(0-Controls!$B$11)))))/((1/(1+EXP(-Controls!$B$10*(30-Controls!$B$11))))-(1/(1+EXP(-Controls!$B$10*(0-Controls!$B$11))))))),"")</f>
        <v/>
      </c>
      <c r="E277">
        <f>IFERROR(VLOOKUP(A277,Impact_Rates!$A:$T,5,FALSE)*D277/365,"")</f>
        <v/>
      </c>
    </row>
    <row r="278">
      <c r="A278" t="inlineStr">
        <is>
          <t>Homeless people (global estimate)</t>
        </is>
      </c>
      <c r="B278" t="n">
        <v>7</v>
      </c>
      <c r="C278">
        <f>(1/(1+EXP(-Controls!$B$10*(B278-Controls!$B$11))))</f>
        <v/>
      </c>
      <c r="D278">
        <f>IFERROR(VLOOKUP(A278,Impact_Rates!$A:$T,20,FALSE)*((C278-(1/(1+EXP(-Controls!$B$10*(0-Controls!$B$11)))))/((1/(1+EXP(-Controls!$B$10*(30-Controls!$B$11))))-(1/(1+EXP(-Controls!$B$10*(0-Controls!$B$11))))))),"")</f>
        <v/>
      </c>
      <c r="E278">
        <f>IFERROR(VLOOKUP(A278,Impact_Rates!$A:$T,5,FALSE)*D278/365,"")</f>
        <v/>
      </c>
    </row>
    <row r="279">
      <c r="A279" t="inlineStr">
        <is>
          <t>Homeless people (global estimate)</t>
        </is>
      </c>
      <c r="B279" t="n">
        <v>8</v>
      </c>
      <c r="C279">
        <f>(1/(1+EXP(-Controls!$B$10*(B279-Controls!$B$11))))</f>
        <v/>
      </c>
      <c r="D279">
        <f>IFERROR(VLOOKUP(A279,Impact_Rates!$A:$T,20,FALSE)*((C279-(1/(1+EXP(-Controls!$B$10*(0-Controls!$B$11)))))/((1/(1+EXP(-Controls!$B$10*(30-Controls!$B$11))))-(1/(1+EXP(-Controls!$B$10*(0-Controls!$B$11))))))),"")</f>
        <v/>
      </c>
      <c r="E279">
        <f>IFERROR(VLOOKUP(A279,Impact_Rates!$A:$T,5,FALSE)*D279/365,"")</f>
        <v/>
      </c>
    </row>
    <row r="280">
      <c r="A280" t="inlineStr">
        <is>
          <t>Homeless people (global estimate)</t>
        </is>
      </c>
      <c r="B280" t="n">
        <v>9</v>
      </c>
      <c r="C280">
        <f>(1/(1+EXP(-Controls!$B$10*(B280-Controls!$B$11))))</f>
        <v/>
      </c>
      <c r="D280">
        <f>IFERROR(VLOOKUP(A280,Impact_Rates!$A:$T,20,FALSE)*((C280-(1/(1+EXP(-Controls!$B$10*(0-Controls!$B$11)))))/((1/(1+EXP(-Controls!$B$10*(30-Controls!$B$11))))-(1/(1+EXP(-Controls!$B$10*(0-Controls!$B$11))))))),"")</f>
        <v/>
      </c>
      <c r="E280">
        <f>IFERROR(VLOOKUP(A280,Impact_Rates!$A:$T,5,FALSE)*D280/365,"")</f>
        <v/>
      </c>
    </row>
    <row r="281">
      <c r="A281" t="inlineStr">
        <is>
          <t>Homeless people (global estimate)</t>
        </is>
      </c>
      <c r="B281" t="n">
        <v>10</v>
      </c>
      <c r="C281">
        <f>(1/(1+EXP(-Controls!$B$10*(B281-Controls!$B$11))))</f>
        <v/>
      </c>
      <c r="D281">
        <f>IFERROR(VLOOKUP(A281,Impact_Rates!$A:$T,20,FALSE)*((C281-(1/(1+EXP(-Controls!$B$10*(0-Controls!$B$11)))))/((1/(1+EXP(-Controls!$B$10*(30-Controls!$B$11))))-(1/(1+EXP(-Controls!$B$10*(0-Controls!$B$11))))))),"")</f>
        <v/>
      </c>
      <c r="E281">
        <f>IFERROR(VLOOKUP(A281,Impact_Rates!$A:$T,5,FALSE)*D281/365,"")</f>
        <v/>
      </c>
    </row>
    <row r="282">
      <c r="A282" t="inlineStr">
        <is>
          <t>Homeless people (global estimate)</t>
        </is>
      </c>
      <c r="B282" t="n">
        <v>11</v>
      </c>
      <c r="C282">
        <f>(1/(1+EXP(-Controls!$B$10*(B282-Controls!$B$11))))</f>
        <v/>
      </c>
      <c r="D282">
        <f>IFERROR(VLOOKUP(A282,Impact_Rates!$A:$T,20,FALSE)*((C282-(1/(1+EXP(-Controls!$B$10*(0-Controls!$B$11)))))/((1/(1+EXP(-Controls!$B$10*(30-Controls!$B$11))))-(1/(1+EXP(-Controls!$B$10*(0-Controls!$B$11))))))),"")</f>
        <v/>
      </c>
      <c r="E282">
        <f>IFERROR(VLOOKUP(A282,Impact_Rates!$A:$T,5,FALSE)*D282/365,"")</f>
        <v/>
      </c>
    </row>
    <row r="283">
      <c r="A283" t="inlineStr">
        <is>
          <t>Homeless people (global estimate)</t>
        </is>
      </c>
      <c r="B283" t="n">
        <v>12</v>
      </c>
      <c r="C283">
        <f>(1/(1+EXP(-Controls!$B$10*(B283-Controls!$B$11))))</f>
        <v/>
      </c>
      <c r="D283">
        <f>IFERROR(VLOOKUP(A283,Impact_Rates!$A:$T,20,FALSE)*((C283-(1/(1+EXP(-Controls!$B$10*(0-Controls!$B$11)))))/((1/(1+EXP(-Controls!$B$10*(30-Controls!$B$11))))-(1/(1+EXP(-Controls!$B$10*(0-Controls!$B$11))))))),"")</f>
        <v/>
      </c>
      <c r="E283">
        <f>IFERROR(VLOOKUP(A283,Impact_Rates!$A:$T,5,FALSE)*D283/365,"")</f>
        <v/>
      </c>
    </row>
    <row r="284">
      <c r="A284" t="inlineStr">
        <is>
          <t>Homeless people (global estimate)</t>
        </is>
      </c>
      <c r="B284" t="n">
        <v>13</v>
      </c>
      <c r="C284">
        <f>(1/(1+EXP(-Controls!$B$10*(B284-Controls!$B$11))))</f>
        <v/>
      </c>
      <c r="D284">
        <f>IFERROR(VLOOKUP(A284,Impact_Rates!$A:$T,20,FALSE)*((C284-(1/(1+EXP(-Controls!$B$10*(0-Controls!$B$11)))))/((1/(1+EXP(-Controls!$B$10*(30-Controls!$B$11))))-(1/(1+EXP(-Controls!$B$10*(0-Controls!$B$11))))))),"")</f>
        <v/>
      </c>
      <c r="E284">
        <f>IFERROR(VLOOKUP(A284,Impact_Rates!$A:$T,5,FALSE)*D284/365,"")</f>
        <v/>
      </c>
    </row>
    <row r="285">
      <c r="A285" t="inlineStr">
        <is>
          <t>Homeless people (global estimate)</t>
        </is>
      </c>
      <c r="B285" t="n">
        <v>14</v>
      </c>
      <c r="C285">
        <f>(1/(1+EXP(-Controls!$B$10*(B285-Controls!$B$11))))</f>
        <v/>
      </c>
      <c r="D285">
        <f>IFERROR(VLOOKUP(A285,Impact_Rates!$A:$T,20,FALSE)*((C285-(1/(1+EXP(-Controls!$B$10*(0-Controls!$B$11)))))/((1/(1+EXP(-Controls!$B$10*(30-Controls!$B$11))))-(1/(1+EXP(-Controls!$B$10*(0-Controls!$B$11))))))),"")</f>
        <v/>
      </c>
      <c r="E285">
        <f>IFERROR(VLOOKUP(A285,Impact_Rates!$A:$T,5,FALSE)*D285/365,"")</f>
        <v/>
      </c>
    </row>
    <row r="286">
      <c r="A286" t="inlineStr">
        <is>
          <t>Homeless people (global estimate)</t>
        </is>
      </c>
      <c r="B286" t="n">
        <v>15</v>
      </c>
      <c r="C286">
        <f>(1/(1+EXP(-Controls!$B$10*(B286-Controls!$B$11))))</f>
        <v/>
      </c>
      <c r="D286">
        <f>IFERROR(VLOOKUP(A286,Impact_Rates!$A:$T,20,FALSE)*((C286-(1/(1+EXP(-Controls!$B$10*(0-Controls!$B$11)))))/((1/(1+EXP(-Controls!$B$10*(30-Controls!$B$11))))-(1/(1+EXP(-Controls!$B$10*(0-Controls!$B$11))))))),"")</f>
        <v/>
      </c>
      <c r="E286">
        <f>IFERROR(VLOOKUP(A286,Impact_Rates!$A:$T,5,FALSE)*D286/365,"")</f>
        <v/>
      </c>
    </row>
    <row r="287">
      <c r="A287" t="inlineStr">
        <is>
          <t>Homeless people (global estimate)</t>
        </is>
      </c>
      <c r="B287" t="n">
        <v>16</v>
      </c>
      <c r="C287">
        <f>(1/(1+EXP(-Controls!$B$10*(B287-Controls!$B$11))))</f>
        <v/>
      </c>
      <c r="D287">
        <f>IFERROR(VLOOKUP(A287,Impact_Rates!$A:$T,20,FALSE)*((C287-(1/(1+EXP(-Controls!$B$10*(0-Controls!$B$11)))))/((1/(1+EXP(-Controls!$B$10*(30-Controls!$B$11))))-(1/(1+EXP(-Controls!$B$10*(0-Controls!$B$11))))))),"")</f>
        <v/>
      </c>
      <c r="E287">
        <f>IFERROR(VLOOKUP(A287,Impact_Rates!$A:$T,5,FALSE)*D287/365,"")</f>
        <v/>
      </c>
    </row>
    <row r="288">
      <c r="A288" t="inlineStr">
        <is>
          <t>Homeless people (global estimate)</t>
        </is>
      </c>
      <c r="B288" t="n">
        <v>17</v>
      </c>
      <c r="C288">
        <f>(1/(1+EXP(-Controls!$B$10*(B288-Controls!$B$11))))</f>
        <v/>
      </c>
      <c r="D288">
        <f>IFERROR(VLOOKUP(A288,Impact_Rates!$A:$T,20,FALSE)*((C288-(1/(1+EXP(-Controls!$B$10*(0-Controls!$B$11)))))/((1/(1+EXP(-Controls!$B$10*(30-Controls!$B$11))))-(1/(1+EXP(-Controls!$B$10*(0-Controls!$B$11))))))),"")</f>
        <v/>
      </c>
      <c r="E288">
        <f>IFERROR(VLOOKUP(A288,Impact_Rates!$A:$T,5,FALSE)*D288/365,"")</f>
        <v/>
      </c>
    </row>
    <row r="289">
      <c r="A289" t="inlineStr">
        <is>
          <t>Homeless people (global estimate)</t>
        </is>
      </c>
      <c r="B289" t="n">
        <v>18</v>
      </c>
      <c r="C289">
        <f>(1/(1+EXP(-Controls!$B$10*(B289-Controls!$B$11))))</f>
        <v/>
      </c>
      <c r="D289">
        <f>IFERROR(VLOOKUP(A289,Impact_Rates!$A:$T,20,FALSE)*((C289-(1/(1+EXP(-Controls!$B$10*(0-Controls!$B$11)))))/((1/(1+EXP(-Controls!$B$10*(30-Controls!$B$11))))-(1/(1+EXP(-Controls!$B$10*(0-Controls!$B$11))))))),"")</f>
        <v/>
      </c>
      <c r="E289">
        <f>IFERROR(VLOOKUP(A289,Impact_Rates!$A:$T,5,FALSE)*D289/365,"")</f>
        <v/>
      </c>
    </row>
    <row r="290">
      <c r="A290" t="inlineStr">
        <is>
          <t>Homeless people (global estimate)</t>
        </is>
      </c>
      <c r="B290" t="n">
        <v>19</v>
      </c>
      <c r="C290">
        <f>(1/(1+EXP(-Controls!$B$10*(B290-Controls!$B$11))))</f>
        <v/>
      </c>
      <c r="D290">
        <f>IFERROR(VLOOKUP(A290,Impact_Rates!$A:$T,20,FALSE)*((C290-(1/(1+EXP(-Controls!$B$10*(0-Controls!$B$11)))))/((1/(1+EXP(-Controls!$B$10*(30-Controls!$B$11))))-(1/(1+EXP(-Controls!$B$10*(0-Controls!$B$11))))))),"")</f>
        <v/>
      </c>
      <c r="E290">
        <f>IFERROR(VLOOKUP(A290,Impact_Rates!$A:$T,5,FALSE)*D290/365,"")</f>
        <v/>
      </c>
    </row>
    <row r="291">
      <c r="A291" t="inlineStr">
        <is>
          <t>Homeless people (global estimate)</t>
        </is>
      </c>
      <c r="B291" t="n">
        <v>20</v>
      </c>
      <c r="C291">
        <f>(1/(1+EXP(-Controls!$B$10*(B291-Controls!$B$11))))</f>
        <v/>
      </c>
      <c r="D291">
        <f>IFERROR(VLOOKUP(A291,Impact_Rates!$A:$T,20,FALSE)*((C291-(1/(1+EXP(-Controls!$B$10*(0-Controls!$B$11)))))/((1/(1+EXP(-Controls!$B$10*(30-Controls!$B$11))))-(1/(1+EXP(-Controls!$B$10*(0-Controls!$B$11))))))),"")</f>
        <v/>
      </c>
      <c r="E291">
        <f>IFERROR(VLOOKUP(A291,Impact_Rates!$A:$T,5,FALSE)*D291/365,"")</f>
        <v/>
      </c>
    </row>
    <row r="292">
      <c r="A292" t="inlineStr">
        <is>
          <t>Homeless people (global estimate)</t>
        </is>
      </c>
      <c r="B292" t="n">
        <v>21</v>
      </c>
      <c r="C292">
        <f>(1/(1+EXP(-Controls!$B$10*(B292-Controls!$B$11))))</f>
        <v/>
      </c>
      <c r="D292">
        <f>IFERROR(VLOOKUP(A292,Impact_Rates!$A:$T,20,FALSE)*((C292-(1/(1+EXP(-Controls!$B$10*(0-Controls!$B$11)))))/((1/(1+EXP(-Controls!$B$10*(30-Controls!$B$11))))-(1/(1+EXP(-Controls!$B$10*(0-Controls!$B$11))))))),"")</f>
        <v/>
      </c>
      <c r="E292">
        <f>IFERROR(VLOOKUP(A292,Impact_Rates!$A:$T,5,FALSE)*D292/365,"")</f>
        <v/>
      </c>
    </row>
    <row r="293">
      <c r="A293" t="inlineStr">
        <is>
          <t>Homeless people (global estimate)</t>
        </is>
      </c>
      <c r="B293" t="n">
        <v>22</v>
      </c>
      <c r="C293">
        <f>(1/(1+EXP(-Controls!$B$10*(B293-Controls!$B$11))))</f>
        <v/>
      </c>
      <c r="D293">
        <f>IFERROR(VLOOKUP(A293,Impact_Rates!$A:$T,20,FALSE)*((C293-(1/(1+EXP(-Controls!$B$10*(0-Controls!$B$11)))))/((1/(1+EXP(-Controls!$B$10*(30-Controls!$B$11))))-(1/(1+EXP(-Controls!$B$10*(0-Controls!$B$11))))))),"")</f>
        <v/>
      </c>
      <c r="E293">
        <f>IFERROR(VLOOKUP(A293,Impact_Rates!$A:$T,5,FALSE)*D293/365,"")</f>
        <v/>
      </c>
    </row>
    <row r="294">
      <c r="A294" t="inlineStr">
        <is>
          <t>Homeless people (global estimate)</t>
        </is>
      </c>
      <c r="B294" t="n">
        <v>23</v>
      </c>
      <c r="C294">
        <f>(1/(1+EXP(-Controls!$B$10*(B294-Controls!$B$11))))</f>
        <v/>
      </c>
      <c r="D294">
        <f>IFERROR(VLOOKUP(A294,Impact_Rates!$A:$T,20,FALSE)*((C294-(1/(1+EXP(-Controls!$B$10*(0-Controls!$B$11)))))/((1/(1+EXP(-Controls!$B$10*(30-Controls!$B$11))))-(1/(1+EXP(-Controls!$B$10*(0-Controls!$B$11))))))),"")</f>
        <v/>
      </c>
      <c r="E294">
        <f>IFERROR(VLOOKUP(A294,Impact_Rates!$A:$T,5,FALSE)*D294/365,"")</f>
        <v/>
      </c>
    </row>
    <row r="295">
      <c r="A295" t="inlineStr">
        <is>
          <t>Homeless people (global estimate)</t>
        </is>
      </c>
      <c r="B295" t="n">
        <v>24</v>
      </c>
      <c r="C295">
        <f>(1/(1+EXP(-Controls!$B$10*(B295-Controls!$B$11))))</f>
        <v/>
      </c>
      <c r="D295">
        <f>IFERROR(VLOOKUP(A295,Impact_Rates!$A:$T,20,FALSE)*((C295-(1/(1+EXP(-Controls!$B$10*(0-Controls!$B$11)))))/((1/(1+EXP(-Controls!$B$10*(30-Controls!$B$11))))-(1/(1+EXP(-Controls!$B$10*(0-Controls!$B$11))))))),"")</f>
        <v/>
      </c>
      <c r="E295">
        <f>IFERROR(VLOOKUP(A295,Impact_Rates!$A:$T,5,FALSE)*D295/365,"")</f>
        <v/>
      </c>
    </row>
    <row r="296">
      <c r="A296" t="inlineStr">
        <is>
          <t>Homeless people (global estimate)</t>
        </is>
      </c>
      <c r="B296" t="n">
        <v>25</v>
      </c>
      <c r="C296">
        <f>(1/(1+EXP(-Controls!$B$10*(B296-Controls!$B$11))))</f>
        <v/>
      </c>
      <c r="D296">
        <f>IFERROR(VLOOKUP(A296,Impact_Rates!$A:$T,20,FALSE)*((C296-(1/(1+EXP(-Controls!$B$10*(0-Controls!$B$11)))))/((1/(1+EXP(-Controls!$B$10*(30-Controls!$B$11))))-(1/(1+EXP(-Controls!$B$10*(0-Controls!$B$11))))))),"")</f>
        <v/>
      </c>
      <c r="E296">
        <f>IFERROR(VLOOKUP(A296,Impact_Rates!$A:$T,5,FALSE)*D296/365,"")</f>
        <v/>
      </c>
    </row>
    <row r="297">
      <c r="A297" t="inlineStr">
        <is>
          <t>Homeless people (global estimate)</t>
        </is>
      </c>
      <c r="B297" t="n">
        <v>26</v>
      </c>
      <c r="C297">
        <f>(1/(1+EXP(-Controls!$B$10*(B297-Controls!$B$11))))</f>
        <v/>
      </c>
      <c r="D297">
        <f>IFERROR(VLOOKUP(A297,Impact_Rates!$A:$T,20,FALSE)*((C297-(1/(1+EXP(-Controls!$B$10*(0-Controls!$B$11)))))/((1/(1+EXP(-Controls!$B$10*(30-Controls!$B$11))))-(1/(1+EXP(-Controls!$B$10*(0-Controls!$B$11))))))),"")</f>
        <v/>
      </c>
      <c r="E297">
        <f>IFERROR(VLOOKUP(A297,Impact_Rates!$A:$T,5,FALSE)*D297/365,"")</f>
        <v/>
      </c>
    </row>
    <row r="298">
      <c r="A298" t="inlineStr">
        <is>
          <t>Homeless people (global estimate)</t>
        </is>
      </c>
      <c r="B298" t="n">
        <v>27</v>
      </c>
      <c r="C298">
        <f>(1/(1+EXP(-Controls!$B$10*(B298-Controls!$B$11))))</f>
        <v/>
      </c>
      <c r="D298">
        <f>IFERROR(VLOOKUP(A298,Impact_Rates!$A:$T,20,FALSE)*((C298-(1/(1+EXP(-Controls!$B$10*(0-Controls!$B$11)))))/((1/(1+EXP(-Controls!$B$10*(30-Controls!$B$11))))-(1/(1+EXP(-Controls!$B$10*(0-Controls!$B$11))))))),"")</f>
        <v/>
      </c>
      <c r="E298">
        <f>IFERROR(VLOOKUP(A298,Impact_Rates!$A:$T,5,FALSE)*D298/365,"")</f>
        <v/>
      </c>
    </row>
    <row r="299">
      <c r="A299" t="inlineStr">
        <is>
          <t>Homeless people (global estimate)</t>
        </is>
      </c>
      <c r="B299" t="n">
        <v>28</v>
      </c>
      <c r="C299">
        <f>(1/(1+EXP(-Controls!$B$10*(B299-Controls!$B$11))))</f>
        <v/>
      </c>
      <c r="D299">
        <f>IFERROR(VLOOKUP(A299,Impact_Rates!$A:$T,20,FALSE)*((C299-(1/(1+EXP(-Controls!$B$10*(0-Controls!$B$11)))))/((1/(1+EXP(-Controls!$B$10*(30-Controls!$B$11))))-(1/(1+EXP(-Controls!$B$10*(0-Controls!$B$11))))))),"")</f>
        <v/>
      </c>
      <c r="E299">
        <f>IFERROR(VLOOKUP(A299,Impact_Rates!$A:$T,5,FALSE)*D299/365,"")</f>
        <v/>
      </c>
    </row>
    <row r="300">
      <c r="A300" t="inlineStr">
        <is>
          <t>Homeless people (global estimate)</t>
        </is>
      </c>
      <c r="B300" t="n">
        <v>29</v>
      </c>
      <c r="C300">
        <f>(1/(1+EXP(-Controls!$B$10*(B300-Controls!$B$11))))</f>
        <v/>
      </c>
      <c r="D300">
        <f>IFERROR(VLOOKUP(A300,Impact_Rates!$A:$T,20,FALSE)*((C300-(1/(1+EXP(-Controls!$B$10*(0-Controls!$B$11)))))/((1/(1+EXP(-Controls!$B$10*(30-Controls!$B$11))))-(1/(1+EXP(-Controls!$B$10*(0-Controls!$B$11))))))),"")</f>
        <v/>
      </c>
      <c r="E300">
        <f>IFERROR(VLOOKUP(A300,Impact_Rates!$A:$T,5,FALSE)*D300/365,"")</f>
        <v/>
      </c>
    </row>
    <row r="301">
      <c r="A301" t="inlineStr">
        <is>
          <t>Homeless people (global estimate)</t>
        </is>
      </c>
      <c r="B301" t="n">
        <v>30</v>
      </c>
      <c r="C301">
        <f>(1/(1+EXP(-Controls!$B$10*(B301-Controls!$B$11))))</f>
        <v/>
      </c>
      <c r="D301">
        <f>IFERROR(VLOOKUP(A301,Impact_Rates!$A:$T,20,FALSE)*((C301-(1/(1+EXP(-Controls!$B$10*(0-Controls!$B$11)))))/((1/(1+EXP(-Controls!$B$10*(30-Controls!$B$11))))-(1/(1+EXP(-Controls!$B$10*(0-Controls!$B$11))))))),"")</f>
        <v/>
      </c>
      <c r="E301">
        <f>IFERROR(VLOOKUP(A301,Impact_Rates!$A:$T,5,FALSE)*D301/365,"")</f>
        <v/>
      </c>
    </row>
    <row r="302">
      <c r="A302" t="inlineStr">
        <is>
          <t>People in extreme poverty (global, IPL $3/day)</t>
        </is>
      </c>
      <c r="B302" t="n">
        <v>1</v>
      </c>
      <c r="C302">
        <f>(1/(1+EXP(-Controls!$B$10*(B302-Controls!$B$11))))</f>
        <v/>
      </c>
      <c r="D302">
        <f>IFERROR(VLOOKUP(A302,Impact_Rates!$A:$T,20,FALSE)*((C302-(1/(1+EXP(-Controls!$B$10*(0-Controls!$B$11)))))/((1/(1+EXP(-Controls!$B$10*(30-Controls!$B$11))))-(1/(1+EXP(-Controls!$B$10*(0-Controls!$B$11))))))),"")</f>
        <v/>
      </c>
      <c r="E302">
        <f>IFERROR(VLOOKUP(A302,Impact_Rates!$A:$T,5,FALSE)*D302/365,"")</f>
        <v/>
      </c>
    </row>
    <row r="303">
      <c r="A303" t="inlineStr">
        <is>
          <t>People in extreme poverty (global, IPL $3/day)</t>
        </is>
      </c>
      <c r="B303" t="n">
        <v>2</v>
      </c>
      <c r="C303">
        <f>(1/(1+EXP(-Controls!$B$10*(B303-Controls!$B$11))))</f>
        <v/>
      </c>
      <c r="D303">
        <f>IFERROR(VLOOKUP(A303,Impact_Rates!$A:$T,20,FALSE)*((C303-(1/(1+EXP(-Controls!$B$10*(0-Controls!$B$11)))))/((1/(1+EXP(-Controls!$B$10*(30-Controls!$B$11))))-(1/(1+EXP(-Controls!$B$10*(0-Controls!$B$11))))))),"")</f>
        <v/>
      </c>
      <c r="E303">
        <f>IFERROR(VLOOKUP(A303,Impact_Rates!$A:$T,5,FALSE)*D303/365,"")</f>
        <v/>
      </c>
    </row>
    <row r="304">
      <c r="A304" t="inlineStr">
        <is>
          <t>People in extreme poverty (global, IPL $3/day)</t>
        </is>
      </c>
      <c r="B304" t="n">
        <v>3</v>
      </c>
      <c r="C304">
        <f>(1/(1+EXP(-Controls!$B$10*(B304-Controls!$B$11))))</f>
        <v/>
      </c>
      <c r="D304">
        <f>IFERROR(VLOOKUP(A304,Impact_Rates!$A:$T,20,FALSE)*((C304-(1/(1+EXP(-Controls!$B$10*(0-Controls!$B$11)))))/((1/(1+EXP(-Controls!$B$10*(30-Controls!$B$11))))-(1/(1+EXP(-Controls!$B$10*(0-Controls!$B$11))))))),"")</f>
        <v/>
      </c>
      <c r="E304">
        <f>IFERROR(VLOOKUP(A304,Impact_Rates!$A:$T,5,FALSE)*D304/365,"")</f>
        <v/>
      </c>
    </row>
    <row r="305">
      <c r="A305" t="inlineStr">
        <is>
          <t>People in extreme poverty (global, IPL $3/day)</t>
        </is>
      </c>
      <c r="B305" t="n">
        <v>4</v>
      </c>
      <c r="C305">
        <f>(1/(1+EXP(-Controls!$B$10*(B305-Controls!$B$11))))</f>
        <v/>
      </c>
      <c r="D305">
        <f>IFERROR(VLOOKUP(A305,Impact_Rates!$A:$T,20,FALSE)*((C305-(1/(1+EXP(-Controls!$B$10*(0-Controls!$B$11)))))/((1/(1+EXP(-Controls!$B$10*(30-Controls!$B$11))))-(1/(1+EXP(-Controls!$B$10*(0-Controls!$B$11))))))),"")</f>
        <v/>
      </c>
      <c r="E305">
        <f>IFERROR(VLOOKUP(A305,Impact_Rates!$A:$T,5,FALSE)*D305/365,"")</f>
        <v/>
      </c>
    </row>
    <row r="306">
      <c r="A306" t="inlineStr">
        <is>
          <t>People in extreme poverty (global, IPL $3/day)</t>
        </is>
      </c>
      <c r="B306" t="n">
        <v>5</v>
      </c>
      <c r="C306">
        <f>(1/(1+EXP(-Controls!$B$10*(B306-Controls!$B$11))))</f>
        <v/>
      </c>
      <c r="D306">
        <f>IFERROR(VLOOKUP(A306,Impact_Rates!$A:$T,20,FALSE)*((C306-(1/(1+EXP(-Controls!$B$10*(0-Controls!$B$11)))))/((1/(1+EXP(-Controls!$B$10*(30-Controls!$B$11))))-(1/(1+EXP(-Controls!$B$10*(0-Controls!$B$11))))))),"")</f>
        <v/>
      </c>
      <c r="E306">
        <f>IFERROR(VLOOKUP(A306,Impact_Rates!$A:$T,5,FALSE)*D306/365,"")</f>
        <v/>
      </c>
    </row>
    <row r="307">
      <c r="A307" t="inlineStr">
        <is>
          <t>People in extreme poverty (global, IPL $3/day)</t>
        </is>
      </c>
      <c r="B307" t="n">
        <v>6</v>
      </c>
      <c r="C307">
        <f>(1/(1+EXP(-Controls!$B$10*(B307-Controls!$B$11))))</f>
        <v/>
      </c>
      <c r="D307">
        <f>IFERROR(VLOOKUP(A307,Impact_Rates!$A:$T,20,FALSE)*((C307-(1/(1+EXP(-Controls!$B$10*(0-Controls!$B$11)))))/((1/(1+EXP(-Controls!$B$10*(30-Controls!$B$11))))-(1/(1+EXP(-Controls!$B$10*(0-Controls!$B$11))))))),"")</f>
        <v/>
      </c>
      <c r="E307">
        <f>IFERROR(VLOOKUP(A307,Impact_Rates!$A:$T,5,FALSE)*D307/365,"")</f>
        <v/>
      </c>
    </row>
    <row r="308">
      <c r="A308" t="inlineStr">
        <is>
          <t>People in extreme poverty (global, IPL $3/day)</t>
        </is>
      </c>
      <c r="B308" t="n">
        <v>7</v>
      </c>
      <c r="C308">
        <f>(1/(1+EXP(-Controls!$B$10*(B308-Controls!$B$11))))</f>
        <v/>
      </c>
      <c r="D308">
        <f>IFERROR(VLOOKUP(A308,Impact_Rates!$A:$T,20,FALSE)*((C308-(1/(1+EXP(-Controls!$B$10*(0-Controls!$B$11)))))/((1/(1+EXP(-Controls!$B$10*(30-Controls!$B$11))))-(1/(1+EXP(-Controls!$B$10*(0-Controls!$B$11))))))),"")</f>
        <v/>
      </c>
      <c r="E308">
        <f>IFERROR(VLOOKUP(A308,Impact_Rates!$A:$T,5,FALSE)*D308/365,"")</f>
        <v/>
      </c>
    </row>
    <row r="309">
      <c r="A309" t="inlineStr">
        <is>
          <t>People in extreme poverty (global, IPL $3/day)</t>
        </is>
      </c>
      <c r="B309" t="n">
        <v>8</v>
      </c>
      <c r="C309">
        <f>(1/(1+EXP(-Controls!$B$10*(B309-Controls!$B$11))))</f>
        <v/>
      </c>
      <c r="D309">
        <f>IFERROR(VLOOKUP(A309,Impact_Rates!$A:$T,20,FALSE)*((C309-(1/(1+EXP(-Controls!$B$10*(0-Controls!$B$11)))))/((1/(1+EXP(-Controls!$B$10*(30-Controls!$B$11))))-(1/(1+EXP(-Controls!$B$10*(0-Controls!$B$11))))))),"")</f>
        <v/>
      </c>
      <c r="E309">
        <f>IFERROR(VLOOKUP(A309,Impact_Rates!$A:$T,5,FALSE)*D309/365,"")</f>
        <v/>
      </c>
    </row>
    <row r="310">
      <c r="A310" t="inlineStr">
        <is>
          <t>People in extreme poverty (global, IPL $3/day)</t>
        </is>
      </c>
      <c r="B310" t="n">
        <v>9</v>
      </c>
      <c r="C310">
        <f>(1/(1+EXP(-Controls!$B$10*(B310-Controls!$B$11))))</f>
        <v/>
      </c>
      <c r="D310">
        <f>IFERROR(VLOOKUP(A310,Impact_Rates!$A:$T,20,FALSE)*((C310-(1/(1+EXP(-Controls!$B$10*(0-Controls!$B$11)))))/((1/(1+EXP(-Controls!$B$10*(30-Controls!$B$11))))-(1/(1+EXP(-Controls!$B$10*(0-Controls!$B$11))))))),"")</f>
        <v/>
      </c>
      <c r="E310">
        <f>IFERROR(VLOOKUP(A310,Impact_Rates!$A:$T,5,FALSE)*D310/365,"")</f>
        <v/>
      </c>
    </row>
    <row r="311">
      <c r="A311" t="inlineStr">
        <is>
          <t>People in extreme poverty (global, IPL $3/day)</t>
        </is>
      </c>
      <c r="B311" t="n">
        <v>10</v>
      </c>
      <c r="C311">
        <f>(1/(1+EXP(-Controls!$B$10*(B311-Controls!$B$11))))</f>
        <v/>
      </c>
      <c r="D311">
        <f>IFERROR(VLOOKUP(A311,Impact_Rates!$A:$T,20,FALSE)*((C311-(1/(1+EXP(-Controls!$B$10*(0-Controls!$B$11)))))/((1/(1+EXP(-Controls!$B$10*(30-Controls!$B$11))))-(1/(1+EXP(-Controls!$B$10*(0-Controls!$B$11))))))),"")</f>
        <v/>
      </c>
      <c r="E311">
        <f>IFERROR(VLOOKUP(A311,Impact_Rates!$A:$T,5,FALSE)*D311/365,"")</f>
        <v/>
      </c>
    </row>
    <row r="312">
      <c r="A312" t="inlineStr">
        <is>
          <t>People in extreme poverty (global, IPL $3/day)</t>
        </is>
      </c>
      <c r="B312" t="n">
        <v>11</v>
      </c>
      <c r="C312">
        <f>(1/(1+EXP(-Controls!$B$10*(B312-Controls!$B$11))))</f>
        <v/>
      </c>
      <c r="D312">
        <f>IFERROR(VLOOKUP(A312,Impact_Rates!$A:$T,20,FALSE)*((C312-(1/(1+EXP(-Controls!$B$10*(0-Controls!$B$11)))))/((1/(1+EXP(-Controls!$B$10*(30-Controls!$B$11))))-(1/(1+EXP(-Controls!$B$10*(0-Controls!$B$11))))))),"")</f>
        <v/>
      </c>
      <c r="E312">
        <f>IFERROR(VLOOKUP(A312,Impact_Rates!$A:$T,5,FALSE)*D312/365,"")</f>
        <v/>
      </c>
    </row>
    <row r="313">
      <c r="A313" t="inlineStr">
        <is>
          <t>People in extreme poverty (global, IPL $3/day)</t>
        </is>
      </c>
      <c r="B313" t="n">
        <v>12</v>
      </c>
      <c r="C313">
        <f>(1/(1+EXP(-Controls!$B$10*(B313-Controls!$B$11))))</f>
        <v/>
      </c>
      <c r="D313">
        <f>IFERROR(VLOOKUP(A313,Impact_Rates!$A:$T,20,FALSE)*((C313-(1/(1+EXP(-Controls!$B$10*(0-Controls!$B$11)))))/((1/(1+EXP(-Controls!$B$10*(30-Controls!$B$11))))-(1/(1+EXP(-Controls!$B$10*(0-Controls!$B$11))))))),"")</f>
        <v/>
      </c>
      <c r="E313">
        <f>IFERROR(VLOOKUP(A313,Impact_Rates!$A:$T,5,FALSE)*D313/365,"")</f>
        <v/>
      </c>
    </row>
    <row r="314">
      <c r="A314" t="inlineStr">
        <is>
          <t>People in extreme poverty (global, IPL $3/day)</t>
        </is>
      </c>
      <c r="B314" t="n">
        <v>13</v>
      </c>
      <c r="C314">
        <f>(1/(1+EXP(-Controls!$B$10*(B314-Controls!$B$11))))</f>
        <v/>
      </c>
      <c r="D314">
        <f>IFERROR(VLOOKUP(A314,Impact_Rates!$A:$T,20,FALSE)*((C314-(1/(1+EXP(-Controls!$B$10*(0-Controls!$B$11)))))/((1/(1+EXP(-Controls!$B$10*(30-Controls!$B$11))))-(1/(1+EXP(-Controls!$B$10*(0-Controls!$B$11))))))),"")</f>
        <v/>
      </c>
      <c r="E314">
        <f>IFERROR(VLOOKUP(A314,Impact_Rates!$A:$T,5,FALSE)*D314/365,"")</f>
        <v/>
      </c>
    </row>
    <row r="315">
      <c r="A315" t="inlineStr">
        <is>
          <t>People in extreme poverty (global, IPL $3/day)</t>
        </is>
      </c>
      <c r="B315" t="n">
        <v>14</v>
      </c>
      <c r="C315">
        <f>(1/(1+EXP(-Controls!$B$10*(B315-Controls!$B$11))))</f>
        <v/>
      </c>
      <c r="D315">
        <f>IFERROR(VLOOKUP(A315,Impact_Rates!$A:$T,20,FALSE)*((C315-(1/(1+EXP(-Controls!$B$10*(0-Controls!$B$11)))))/((1/(1+EXP(-Controls!$B$10*(30-Controls!$B$11))))-(1/(1+EXP(-Controls!$B$10*(0-Controls!$B$11))))))),"")</f>
        <v/>
      </c>
      <c r="E315">
        <f>IFERROR(VLOOKUP(A315,Impact_Rates!$A:$T,5,FALSE)*D315/365,"")</f>
        <v/>
      </c>
    </row>
    <row r="316">
      <c r="A316" t="inlineStr">
        <is>
          <t>People in extreme poverty (global, IPL $3/day)</t>
        </is>
      </c>
      <c r="B316" t="n">
        <v>15</v>
      </c>
      <c r="C316">
        <f>(1/(1+EXP(-Controls!$B$10*(B316-Controls!$B$11))))</f>
        <v/>
      </c>
      <c r="D316">
        <f>IFERROR(VLOOKUP(A316,Impact_Rates!$A:$T,20,FALSE)*((C316-(1/(1+EXP(-Controls!$B$10*(0-Controls!$B$11)))))/((1/(1+EXP(-Controls!$B$10*(30-Controls!$B$11))))-(1/(1+EXP(-Controls!$B$10*(0-Controls!$B$11))))))),"")</f>
        <v/>
      </c>
      <c r="E316">
        <f>IFERROR(VLOOKUP(A316,Impact_Rates!$A:$T,5,FALSE)*D316/365,"")</f>
        <v/>
      </c>
    </row>
    <row r="317">
      <c r="A317" t="inlineStr">
        <is>
          <t>People in extreme poverty (global, IPL $3/day)</t>
        </is>
      </c>
      <c r="B317" t="n">
        <v>16</v>
      </c>
      <c r="C317">
        <f>(1/(1+EXP(-Controls!$B$10*(B317-Controls!$B$11))))</f>
        <v/>
      </c>
      <c r="D317">
        <f>IFERROR(VLOOKUP(A317,Impact_Rates!$A:$T,20,FALSE)*((C317-(1/(1+EXP(-Controls!$B$10*(0-Controls!$B$11)))))/((1/(1+EXP(-Controls!$B$10*(30-Controls!$B$11))))-(1/(1+EXP(-Controls!$B$10*(0-Controls!$B$11))))))),"")</f>
        <v/>
      </c>
      <c r="E317">
        <f>IFERROR(VLOOKUP(A317,Impact_Rates!$A:$T,5,FALSE)*D317/365,"")</f>
        <v/>
      </c>
    </row>
    <row r="318">
      <c r="A318" t="inlineStr">
        <is>
          <t>People in extreme poverty (global, IPL $3/day)</t>
        </is>
      </c>
      <c r="B318" t="n">
        <v>17</v>
      </c>
      <c r="C318">
        <f>(1/(1+EXP(-Controls!$B$10*(B318-Controls!$B$11))))</f>
        <v/>
      </c>
      <c r="D318">
        <f>IFERROR(VLOOKUP(A318,Impact_Rates!$A:$T,20,FALSE)*((C318-(1/(1+EXP(-Controls!$B$10*(0-Controls!$B$11)))))/((1/(1+EXP(-Controls!$B$10*(30-Controls!$B$11))))-(1/(1+EXP(-Controls!$B$10*(0-Controls!$B$11))))))),"")</f>
        <v/>
      </c>
      <c r="E318">
        <f>IFERROR(VLOOKUP(A318,Impact_Rates!$A:$T,5,FALSE)*D318/365,"")</f>
        <v/>
      </c>
    </row>
    <row r="319">
      <c r="A319" t="inlineStr">
        <is>
          <t>People in extreme poverty (global, IPL $3/day)</t>
        </is>
      </c>
      <c r="B319" t="n">
        <v>18</v>
      </c>
      <c r="C319">
        <f>(1/(1+EXP(-Controls!$B$10*(B319-Controls!$B$11))))</f>
        <v/>
      </c>
      <c r="D319">
        <f>IFERROR(VLOOKUP(A319,Impact_Rates!$A:$T,20,FALSE)*((C319-(1/(1+EXP(-Controls!$B$10*(0-Controls!$B$11)))))/((1/(1+EXP(-Controls!$B$10*(30-Controls!$B$11))))-(1/(1+EXP(-Controls!$B$10*(0-Controls!$B$11))))))),"")</f>
        <v/>
      </c>
      <c r="E319">
        <f>IFERROR(VLOOKUP(A319,Impact_Rates!$A:$T,5,FALSE)*D319/365,"")</f>
        <v/>
      </c>
    </row>
    <row r="320">
      <c r="A320" t="inlineStr">
        <is>
          <t>People in extreme poverty (global, IPL $3/day)</t>
        </is>
      </c>
      <c r="B320" t="n">
        <v>19</v>
      </c>
      <c r="C320">
        <f>(1/(1+EXP(-Controls!$B$10*(B320-Controls!$B$11))))</f>
        <v/>
      </c>
      <c r="D320">
        <f>IFERROR(VLOOKUP(A320,Impact_Rates!$A:$T,20,FALSE)*((C320-(1/(1+EXP(-Controls!$B$10*(0-Controls!$B$11)))))/((1/(1+EXP(-Controls!$B$10*(30-Controls!$B$11))))-(1/(1+EXP(-Controls!$B$10*(0-Controls!$B$11))))))),"")</f>
        <v/>
      </c>
      <c r="E320">
        <f>IFERROR(VLOOKUP(A320,Impact_Rates!$A:$T,5,FALSE)*D320/365,"")</f>
        <v/>
      </c>
    </row>
    <row r="321">
      <c r="A321" t="inlineStr">
        <is>
          <t>People in extreme poverty (global, IPL $3/day)</t>
        </is>
      </c>
      <c r="B321" t="n">
        <v>20</v>
      </c>
      <c r="C321">
        <f>(1/(1+EXP(-Controls!$B$10*(B321-Controls!$B$11))))</f>
        <v/>
      </c>
      <c r="D321">
        <f>IFERROR(VLOOKUP(A321,Impact_Rates!$A:$T,20,FALSE)*((C321-(1/(1+EXP(-Controls!$B$10*(0-Controls!$B$11)))))/((1/(1+EXP(-Controls!$B$10*(30-Controls!$B$11))))-(1/(1+EXP(-Controls!$B$10*(0-Controls!$B$11))))))),"")</f>
        <v/>
      </c>
      <c r="E321">
        <f>IFERROR(VLOOKUP(A321,Impact_Rates!$A:$T,5,FALSE)*D321/365,"")</f>
        <v/>
      </c>
    </row>
    <row r="322">
      <c r="A322" t="inlineStr">
        <is>
          <t>People in extreme poverty (global, IPL $3/day)</t>
        </is>
      </c>
      <c r="B322" t="n">
        <v>21</v>
      </c>
      <c r="C322">
        <f>(1/(1+EXP(-Controls!$B$10*(B322-Controls!$B$11))))</f>
        <v/>
      </c>
      <c r="D322">
        <f>IFERROR(VLOOKUP(A322,Impact_Rates!$A:$T,20,FALSE)*((C322-(1/(1+EXP(-Controls!$B$10*(0-Controls!$B$11)))))/((1/(1+EXP(-Controls!$B$10*(30-Controls!$B$11))))-(1/(1+EXP(-Controls!$B$10*(0-Controls!$B$11))))))),"")</f>
        <v/>
      </c>
      <c r="E322">
        <f>IFERROR(VLOOKUP(A322,Impact_Rates!$A:$T,5,FALSE)*D322/365,"")</f>
        <v/>
      </c>
    </row>
    <row r="323">
      <c r="A323" t="inlineStr">
        <is>
          <t>People in extreme poverty (global, IPL $3/day)</t>
        </is>
      </c>
      <c r="B323" t="n">
        <v>22</v>
      </c>
      <c r="C323">
        <f>(1/(1+EXP(-Controls!$B$10*(B323-Controls!$B$11))))</f>
        <v/>
      </c>
      <c r="D323">
        <f>IFERROR(VLOOKUP(A323,Impact_Rates!$A:$T,20,FALSE)*((C323-(1/(1+EXP(-Controls!$B$10*(0-Controls!$B$11)))))/((1/(1+EXP(-Controls!$B$10*(30-Controls!$B$11))))-(1/(1+EXP(-Controls!$B$10*(0-Controls!$B$11))))))),"")</f>
        <v/>
      </c>
      <c r="E323">
        <f>IFERROR(VLOOKUP(A323,Impact_Rates!$A:$T,5,FALSE)*D323/365,"")</f>
        <v/>
      </c>
    </row>
    <row r="324">
      <c r="A324" t="inlineStr">
        <is>
          <t>People in extreme poverty (global, IPL $3/day)</t>
        </is>
      </c>
      <c r="B324" t="n">
        <v>23</v>
      </c>
      <c r="C324">
        <f>(1/(1+EXP(-Controls!$B$10*(B324-Controls!$B$11))))</f>
        <v/>
      </c>
      <c r="D324">
        <f>IFERROR(VLOOKUP(A324,Impact_Rates!$A:$T,20,FALSE)*((C324-(1/(1+EXP(-Controls!$B$10*(0-Controls!$B$11)))))/((1/(1+EXP(-Controls!$B$10*(30-Controls!$B$11))))-(1/(1+EXP(-Controls!$B$10*(0-Controls!$B$11))))))),"")</f>
        <v/>
      </c>
      <c r="E324">
        <f>IFERROR(VLOOKUP(A324,Impact_Rates!$A:$T,5,FALSE)*D324/365,"")</f>
        <v/>
      </c>
    </row>
    <row r="325">
      <c r="A325" t="inlineStr">
        <is>
          <t>People in extreme poverty (global, IPL $3/day)</t>
        </is>
      </c>
      <c r="B325" t="n">
        <v>24</v>
      </c>
      <c r="C325">
        <f>(1/(1+EXP(-Controls!$B$10*(B325-Controls!$B$11))))</f>
        <v/>
      </c>
      <c r="D325">
        <f>IFERROR(VLOOKUP(A325,Impact_Rates!$A:$T,20,FALSE)*((C325-(1/(1+EXP(-Controls!$B$10*(0-Controls!$B$11)))))/((1/(1+EXP(-Controls!$B$10*(30-Controls!$B$11))))-(1/(1+EXP(-Controls!$B$10*(0-Controls!$B$11))))))),"")</f>
        <v/>
      </c>
      <c r="E325">
        <f>IFERROR(VLOOKUP(A325,Impact_Rates!$A:$T,5,FALSE)*D325/365,"")</f>
        <v/>
      </c>
    </row>
    <row r="326">
      <c r="A326" t="inlineStr">
        <is>
          <t>People in extreme poverty (global, IPL $3/day)</t>
        </is>
      </c>
      <c r="B326" t="n">
        <v>25</v>
      </c>
      <c r="C326">
        <f>(1/(1+EXP(-Controls!$B$10*(B326-Controls!$B$11))))</f>
        <v/>
      </c>
      <c r="D326">
        <f>IFERROR(VLOOKUP(A326,Impact_Rates!$A:$T,20,FALSE)*((C326-(1/(1+EXP(-Controls!$B$10*(0-Controls!$B$11)))))/((1/(1+EXP(-Controls!$B$10*(30-Controls!$B$11))))-(1/(1+EXP(-Controls!$B$10*(0-Controls!$B$11))))))),"")</f>
        <v/>
      </c>
      <c r="E326">
        <f>IFERROR(VLOOKUP(A326,Impact_Rates!$A:$T,5,FALSE)*D326/365,"")</f>
        <v/>
      </c>
    </row>
    <row r="327">
      <c r="A327" t="inlineStr">
        <is>
          <t>People in extreme poverty (global, IPL $3/day)</t>
        </is>
      </c>
      <c r="B327" t="n">
        <v>26</v>
      </c>
      <c r="C327">
        <f>(1/(1+EXP(-Controls!$B$10*(B327-Controls!$B$11))))</f>
        <v/>
      </c>
      <c r="D327">
        <f>IFERROR(VLOOKUP(A327,Impact_Rates!$A:$T,20,FALSE)*((C327-(1/(1+EXP(-Controls!$B$10*(0-Controls!$B$11)))))/((1/(1+EXP(-Controls!$B$10*(30-Controls!$B$11))))-(1/(1+EXP(-Controls!$B$10*(0-Controls!$B$11))))))),"")</f>
        <v/>
      </c>
      <c r="E327">
        <f>IFERROR(VLOOKUP(A327,Impact_Rates!$A:$T,5,FALSE)*D327/365,"")</f>
        <v/>
      </c>
    </row>
    <row r="328">
      <c r="A328" t="inlineStr">
        <is>
          <t>People in extreme poverty (global, IPL $3/day)</t>
        </is>
      </c>
      <c r="B328" t="n">
        <v>27</v>
      </c>
      <c r="C328">
        <f>(1/(1+EXP(-Controls!$B$10*(B328-Controls!$B$11))))</f>
        <v/>
      </c>
      <c r="D328">
        <f>IFERROR(VLOOKUP(A328,Impact_Rates!$A:$T,20,FALSE)*((C328-(1/(1+EXP(-Controls!$B$10*(0-Controls!$B$11)))))/((1/(1+EXP(-Controls!$B$10*(30-Controls!$B$11))))-(1/(1+EXP(-Controls!$B$10*(0-Controls!$B$11))))))),"")</f>
        <v/>
      </c>
      <c r="E328">
        <f>IFERROR(VLOOKUP(A328,Impact_Rates!$A:$T,5,FALSE)*D328/365,"")</f>
        <v/>
      </c>
    </row>
    <row r="329">
      <c r="A329" t="inlineStr">
        <is>
          <t>People in extreme poverty (global, IPL $3/day)</t>
        </is>
      </c>
      <c r="B329" t="n">
        <v>28</v>
      </c>
      <c r="C329">
        <f>(1/(1+EXP(-Controls!$B$10*(B329-Controls!$B$11))))</f>
        <v/>
      </c>
      <c r="D329">
        <f>IFERROR(VLOOKUP(A329,Impact_Rates!$A:$T,20,FALSE)*((C329-(1/(1+EXP(-Controls!$B$10*(0-Controls!$B$11)))))/((1/(1+EXP(-Controls!$B$10*(30-Controls!$B$11))))-(1/(1+EXP(-Controls!$B$10*(0-Controls!$B$11))))))),"")</f>
        <v/>
      </c>
      <c r="E329">
        <f>IFERROR(VLOOKUP(A329,Impact_Rates!$A:$T,5,FALSE)*D329/365,"")</f>
        <v/>
      </c>
    </row>
    <row r="330">
      <c r="A330" t="inlineStr">
        <is>
          <t>People in extreme poverty (global, IPL $3/day)</t>
        </is>
      </c>
      <c r="B330" t="n">
        <v>29</v>
      </c>
      <c r="C330">
        <f>(1/(1+EXP(-Controls!$B$10*(B330-Controls!$B$11))))</f>
        <v/>
      </c>
      <c r="D330">
        <f>IFERROR(VLOOKUP(A330,Impact_Rates!$A:$T,20,FALSE)*((C330-(1/(1+EXP(-Controls!$B$10*(0-Controls!$B$11)))))/((1/(1+EXP(-Controls!$B$10*(30-Controls!$B$11))))-(1/(1+EXP(-Controls!$B$10*(0-Controls!$B$11))))))),"")</f>
        <v/>
      </c>
      <c r="E330">
        <f>IFERROR(VLOOKUP(A330,Impact_Rates!$A:$T,5,FALSE)*D330/365,"")</f>
        <v/>
      </c>
    </row>
    <row r="331">
      <c r="A331" t="inlineStr">
        <is>
          <t>People in extreme poverty (global, IPL $3/day)</t>
        </is>
      </c>
      <c r="B331" t="n">
        <v>30</v>
      </c>
      <c r="C331">
        <f>(1/(1+EXP(-Controls!$B$10*(B331-Controls!$B$11))))</f>
        <v/>
      </c>
      <c r="D331">
        <f>IFERROR(VLOOKUP(A331,Impact_Rates!$A:$T,20,FALSE)*((C331-(1/(1+EXP(-Controls!$B$10*(0-Controls!$B$11)))))/((1/(1+EXP(-Controls!$B$10*(30-Controls!$B$11))))-(1/(1+EXP(-Controls!$B$10*(0-Controls!$B$11))))))),"")</f>
        <v/>
      </c>
      <c r="E331">
        <f>IFERROR(VLOOKUP(A331,Impact_Rates!$A:$T,5,FALSE)*D331/365,"")</f>
        <v/>
      </c>
    </row>
    <row r="332">
      <c r="A332" t="inlineStr">
        <is>
          <t>Reported rape cases (input needed)</t>
        </is>
      </c>
      <c r="B332" t="n">
        <v>1</v>
      </c>
      <c r="C332">
        <f>(1/(1+EXP(-Controls!$B$10*(B332-Controls!$B$11))))</f>
        <v/>
      </c>
      <c r="D332">
        <f>IFERROR(VLOOKUP(A332,Impact_Rates!$A:$T,20,FALSE)*((C332-(1/(1+EXP(-Controls!$B$10*(0-Controls!$B$11)))))/((1/(1+EXP(-Controls!$B$10*(30-Controls!$B$11))))-(1/(1+EXP(-Controls!$B$10*(0-Controls!$B$11))))))),"")</f>
        <v/>
      </c>
      <c r="E332">
        <f>IFERROR(VLOOKUP(A332,Impact_Rates!$A:$T,5,FALSE)*D332/365,"")</f>
        <v/>
      </c>
    </row>
    <row r="333">
      <c r="A333" t="inlineStr">
        <is>
          <t>Reported rape cases (input needed)</t>
        </is>
      </c>
      <c r="B333" t="n">
        <v>2</v>
      </c>
      <c r="C333">
        <f>(1/(1+EXP(-Controls!$B$10*(B333-Controls!$B$11))))</f>
        <v/>
      </c>
      <c r="D333">
        <f>IFERROR(VLOOKUP(A333,Impact_Rates!$A:$T,20,FALSE)*((C333-(1/(1+EXP(-Controls!$B$10*(0-Controls!$B$11)))))/((1/(1+EXP(-Controls!$B$10*(30-Controls!$B$11))))-(1/(1+EXP(-Controls!$B$10*(0-Controls!$B$11))))))),"")</f>
        <v/>
      </c>
      <c r="E333">
        <f>IFERROR(VLOOKUP(A333,Impact_Rates!$A:$T,5,FALSE)*D333/365,"")</f>
        <v/>
      </c>
    </row>
    <row r="334">
      <c r="A334" t="inlineStr">
        <is>
          <t>Reported rape cases (input needed)</t>
        </is>
      </c>
      <c r="B334" t="n">
        <v>3</v>
      </c>
      <c r="C334">
        <f>(1/(1+EXP(-Controls!$B$10*(B334-Controls!$B$11))))</f>
        <v/>
      </c>
      <c r="D334">
        <f>IFERROR(VLOOKUP(A334,Impact_Rates!$A:$T,20,FALSE)*((C334-(1/(1+EXP(-Controls!$B$10*(0-Controls!$B$11)))))/((1/(1+EXP(-Controls!$B$10*(30-Controls!$B$11))))-(1/(1+EXP(-Controls!$B$10*(0-Controls!$B$11))))))),"")</f>
        <v/>
      </c>
      <c r="E334">
        <f>IFERROR(VLOOKUP(A334,Impact_Rates!$A:$T,5,FALSE)*D334/365,"")</f>
        <v/>
      </c>
    </row>
    <row r="335">
      <c r="A335" t="inlineStr">
        <is>
          <t>Reported rape cases (input needed)</t>
        </is>
      </c>
      <c r="B335" t="n">
        <v>4</v>
      </c>
      <c r="C335">
        <f>(1/(1+EXP(-Controls!$B$10*(B335-Controls!$B$11))))</f>
        <v/>
      </c>
      <c r="D335">
        <f>IFERROR(VLOOKUP(A335,Impact_Rates!$A:$T,20,FALSE)*((C335-(1/(1+EXP(-Controls!$B$10*(0-Controls!$B$11)))))/((1/(1+EXP(-Controls!$B$10*(30-Controls!$B$11))))-(1/(1+EXP(-Controls!$B$10*(0-Controls!$B$11))))))),"")</f>
        <v/>
      </c>
      <c r="E335">
        <f>IFERROR(VLOOKUP(A335,Impact_Rates!$A:$T,5,FALSE)*D335/365,"")</f>
        <v/>
      </c>
    </row>
    <row r="336">
      <c r="A336" t="inlineStr">
        <is>
          <t>Reported rape cases (input needed)</t>
        </is>
      </c>
      <c r="B336" t="n">
        <v>5</v>
      </c>
      <c r="C336">
        <f>(1/(1+EXP(-Controls!$B$10*(B336-Controls!$B$11))))</f>
        <v/>
      </c>
      <c r="D336">
        <f>IFERROR(VLOOKUP(A336,Impact_Rates!$A:$T,20,FALSE)*((C336-(1/(1+EXP(-Controls!$B$10*(0-Controls!$B$11)))))/((1/(1+EXP(-Controls!$B$10*(30-Controls!$B$11))))-(1/(1+EXP(-Controls!$B$10*(0-Controls!$B$11))))))),"")</f>
        <v/>
      </c>
      <c r="E336">
        <f>IFERROR(VLOOKUP(A336,Impact_Rates!$A:$T,5,FALSE)*D336/365,"")</f>
        <v/>
      </c>
    </row>
    <row r="337">
      <c r="A337" t="inlineStr">
        <is>
          <t>Reported rape cases (input needed)</t>
        </is>
      </c>
      <c r="B337" t="n">
        <v>6</v>
      </c>
      <c r="C337">
        <f>(1/(1+EXP(-Controls!$B$10*(B337-Controls!$B$11))))</f>
        <v/>
      </c>
      <c r="D337">
        <f>IFERROR(VLOOKUP(A337,Impact_Rates!$A:$T,20,FALSE)*((C337-(1/(1+EXP(-Controls!$B$10*(0-Controls!$B$11)))))/((1/(1+EXP(-Controls!$B$10*(30-Controls!$B$11))))-(1/(1+EXP(-Controls!$B$10*(0-Controls!$B$11))))))),"")</f>
        <v/>
      </c>
      <c r="E337">
        <f>IFERROR(VLOOKUP(A337,Impact_Rates!$A:$T,5,FALSE)*D337/365,"")</f>
        <v/>
      </c>
    </row>
    <row r="338">
      <c r="A338" t="inlineStr">
        <is>
          <t>Reported rape cases (input needed)</t>
        </is>
      </c>
      <c r="B338" t="n">
        <v>7</v>
      </c>
      <c r="C338">
        <f>(1/(1+EXP(-Controls!$B$10*(B338-Controls!$B$11))))</f>
        <v/>
      </c>
      <c r="D338">
        <f>IFERROR(VLOOKUP(A338,Impact_Rates!$A:$T,20,FALSE)*((C338-(1/(1+EXP(-Controls!$B$10*(0-Controls!$B$11)))))/((1/(1+EXP(-Controls!$B$10*(30-Controls!$B$11))))-(1/(1+EXP(-Controls!$B$10*(0-Controls!$B$11))))))),"")</f>
        <v/>
      </c>
      <c r="E338">
        <f>IFERROR(VLOOKUP(A338,Impact_Rates!$A:$T,5,FALSE)*D338/365,"")</f>
        <v/>
      </c>
    </row>
    <row r="339">
      <c r="A339" t="inlineStr">
        <is>
          <t>Reported rape cases (input needed)</t>
        </is>
      </c>
      <c r="B339" t="n">
        <v>8</v>
      </c>
      <c r="C339">
        <f>(1/(1+EXP(-Controls!$B$10*(B339-Controls!$B$11))))</f>
        <v/>
      </c>
      <c r="D339">
        <f>IFERROR(VLOOKUP(A339,Impact_Rates!$A:$T,20,FALSE)*((C339-(1/(1+EXP(-Controls!$B$10*(0-Controls!$B$11)))))/((1/(1+EXP(-Controls!$B$10*(30-Controls!$B$11))))-(1/(1+EXP(-Controls!$B$10*(0-Controls!$B$11))))))),"")</f>
        <v/>
      </c>
      <c r="E339">
        <f>IFERROR(VLOOKUP(A339,Impact_Rates!$A:$T,5,FALSE)*D339/365,"")</f>
        <v/>
      </c>
    </row>
    <row r="340">
      <c r="A340" t="inlineStr">
        <is>
          <t>Reported rape cases (input needed)</t>
        </is>
      </c>
      <c r="B340" t="n">
        <v>9</v>
      </c>
      <c r="C340">
        <f>(1/(1+EXP(-Controls!$B$10*(B340-Controls!$B$11))))</f>
        <v/>
      </c>
      <c r="D340">
        <f>IFERROR(VLOOKUP(A340,Impact_Rates!$A:$T,20,FALSE)*((C340-(1/(1+EXP(-Controls!$B$10*(0-Controls!$B$11)))))/((1/(1+EXP(-Controls!$B$10*(30-Controls!$B$11))))-(1/(1+EXP(-Controls!$B$10*(0-Controls!$B$11))))))),"")</f>
        <v/>
      </c>
      <c r="E340">
        <f>IFERROR(VLOOKUP(A340,Impact_Rates!$A:$T,5,FALSE)*D340/365,"")</f>
        <v/>
      </c>
    </row>
    <row r="341">
      <c r="A341" t="inlineStr">
        <is>
          <t>Reported rape cases (input needed)</t>
        </is>
      </c>
      <c r="B341" t="n">
        <v>10</v>
      </c>
      <c r="C341">
        <f>(1/(1+EXP(-Controls!$B$10*(B341-Controls!$B$11))))</f>
        <v/>
      </c>
      <c r="D341">
        <f>IFERROR(VLOOKUP(A341,Impact_Rates!$A:$T,20,FALSE)*((C341-(1/(1+EXP(-Controls!$B$10*(0-Controls!$B$11)))))/((1/(1+EXP(-Controls!$B$10*(30-Controls!$B$11))))-(1/(1+EXP(-Controls!$B$10*(0-Controls!$B$11))))))),"")</f>
        <v/>
      </c>
      <c r="E341">
        <f>IFERROR(VLOOKUP(A341,Impact_Rates!$A:$T,5,FALSE)*D341/365,"")</f>
        <v/>
      </c>
    </row>
    <row r="342">
      <c r="A342" t="inlineStr">
        <is>
          <t>Reported rape cases (input needed)</t>
        </is>
      </c>
      <c r="B342" t="n">
        <v>11</v>
      </c>
      <c r="C342">
        <f>(1/(1+EXP(-Controls!$B$10*(B342-Controls!$B$11))))</f>
        <v/>
      </c>
      <c r="D342">
        <f>IFERROR(VLOOKUP(A342,Impact_Rates!$A:$T,20,FALSE)*((C342-(1/(1+EXP(-Controls!$B$10*(0-Controls!$B$11)))))/((1/(1+EXP(-Controls!$B$10*(30-Controls!$B$11))))-(1/(1+EXP(-Controls!$B$10*(0-Controls!$B$11))))))),"")</f>
        <v/>
      </c>
      <c r="E342">
        <f>IFERROR(VLOOKUP(A342,Impact_Rates!$A:$T,5,FALSE)*D342/365,"")</f>
        <v/>
      </c>
    </row>
    <row r="343">
      <c r="A343" t="inlineStr">
        <is>
          <t>Reported rape cases (input needed)</t>
        </is>
      </c>
      <c r="B343" t="n">
        <v>12</v>
      </c>
      <c r="C343">
        <f>(1/(1+EXP(-Controls!$B$10*(B343-Controls!$B$11))))</f>
        <v/>
      </c>
      <c r="D343">
        <f>IFERROR(VLOOKUP(A343,Impact_Rates!$A:$T,20,FALSE)*((C343-(1/(1+EXP(-Controls!$B$10*(0-Controls!$B$11)))))/((1/(1+EXP(-Controls!$B$10*(30-Controls!$B$11))))-(1/(1+EXP(-Controls!$B$10*(0-Controls!$B$11))))))),"")</f>
        <v/>
      </c>
      <c r="E343">
        <f>IFERROR(VLOOKUP(A343,Impact_Rates!$A:$T,5,FALSE)*D343/365,"")</f>
        <v/>
      </c>
    </row>
    <row r="344">
      <c r="A344" t="inlineStr">
        <is>
          <t>Reported rape cases (input needed)</t>
        </is>
      </c>
      <c r="B344" t="n">
        <v>13</v>
      </c>
      <c r="C344">
        <f>(1/(1+EXP(-Controls!$B$10*(B344-Controls!$B$11))))</f>
        <v/>
      </c>
      <c r="D344">
        <f>IFERROR(VLOOKUP(A344,Impact_Rates!$A:$T,20,FALSE)*((C344-(1/(1+EXP(-Controls!$B$10*(0-Controls!$B$11)))))/((1/(1+EXP(-Controls!$B$10*(30-Controls!$B$11))))-(1/(1+EXP(-Controls!$B$10*(0-Controls!$B$11))))))),"")</f>
        <v/>
      </c>
      <c r="E344">
        <f>IFERROR(VLOOKUP(A344,Impact_Rates!$A:$T,5,FALSE)*D344/365,"")</f>
        <v/>
      </c>
    </row>
    <row r="345">
      <c r="A345" t="inlineStr">
        <is>
          <t>Reported rape cases (input needed)</t>
        </is>
      </c>
      <c r="B345" t="n">
        <v>14</v>
      </c>
      <c r="C345">
        <f>(1/(1+EXP(-Controls!$B$10*(B345-Controls!$B$11))))</f>
        <v/>
      </c>
      <c r="D345">
        <f>IFERROR(VLOOKUP(A345,Impact_Rates!$A:$T,20,FALSE)*((C345-(1/(1+EXP(-Controls!$B$10*(0-Controls!$B$11)))))/((1/(1+EXP(-Controls!$B$10*(30-Controls!$B$11))))-(1/(1+EXP(-Controls!$B$10*(0-Controls!$B$11))))))),"")</f>
        <v/>
      </c>
      <c r="E345">
        <f>IFERROR(VLOOKUP(A345,Impact_Rates!$A:$T,5,FALSE)*D345/365,"")</f>
        <v/>
      </c>
    </row>
    <row r="346">
      <c r="A346" t="inlineStr">
        <is>
          <t>Reported rape cases (input needed)</t>
        </is>
      </c>
      <c r="B346" t="n">
        <v>15</v>
      </c>
      <c r="C346">
        <f>(1/(1+EXP(-Controls!$B$10*(B346-Controls!$B$11))))</f>
        <v/>
      </c>
      <c r="D346">
        <f>IFERROR(VLOOKUP(A346,Impact_Rates!$A:$T,20,FALSE)*((C346-(1/(1+EXP(-Controls!$B$10*(0-Controls!$B$11)))))/((1/(1+EXP(-Controls!$B$10*(30-Controls!$B$11))))-(1/(1+EXP(-Controls!$B$10*(0-Controls!$B$11))))))),"")</f>
        <v/>
      </c>
      <c r="E346">
        <f>IFERROR(VLOOKUP(A346,Impact_Rates!$A:$T,5,FALSE)*D346/365,"")</f>
        <v/>
      </c>
    </row>
    <row r="347">
      <c r="A347" t="inlineStr">
        <is>
          <t>Reported rape cases (input needed)</t>
        </is>
      </c>
      <c r="B347" t="n">
        <v>16</v>
      </c>
      <c r="C347">
        <f>(1/(1+EXP(-Controls!$B$10*(B347-Controls!$B$11))))</f>
        <v/>
      </c>
      <c r="D347">
        <f>IFERROR(VLOOKUP(A347,Impact_Rates!$A:$T,20,FALSE)*((C347-(1/(1+EXP(-Controls!$B$10*(0-Controls!$B$11)))))/((1/(1+EXP(-Controls!$B$10*(30-Controls!$B$11))))-(1/(1+EXP(-Controls!$B$10*(0-Controls!$B$11))))))),"")</f>
        <v/>
      </c>
      <c r="E347">
        <f>IFERROR(VLOOKUP(A347,Impact_Rates!$A:$T,5,FALSE)*D347/365,"")</f>
        <v/>
      </c>
    </row>
    <row r="348">
      <c r="A348" t="inlineStr">
        <is>
          <t>Reported rape cases (input needed)</t>
        </is>
      </c>
      <c r="B348" t="n">
        <v>17</v>
      </c>
      <c r="C348">
        <f>(1/(1+EXP(-Controls!$B$10*(B348-Controls!$B$11))))</f>
        <v/>
      </c>
      <c r="D348">
        <f>IFERROR(VLOOKUP(A348,Impact_Rates!$A:$T,20,FALSE)*((C348-(1/(1+EXP(-Controls!$B$10*(0-Controls!$B$11)))))/((1/(1+EXP(-Controls!$B$10*(30-Controls!$B$11))))-(1/(1+EXP(-Controls!$B$10*(0-Controls!$B$11))))))),"")</f>
        <v/>
      </c>
      <c r="E348">
        <f>IFERROR(VLOOKUP(A348,Impact_Rates!$A:$T,5,FALSE)*D348/365,"")</f>
        <v/>
      </c>
    </row>
    <row r="349">
      <c r="A349" t="inlineStr">
        <is>
          <t>Reported rape cases (input needed)</t>
        </is>
      </c>
      <c r="B349" t="n">
        <v>18</v>
      </c>
      <c r="C349">
        <f>(1/(1+EXP(-Controls!$B$10*(B349-Controls!$B$11))))</f>
        <v/>
      </c>
      <c r="D349">
        <f>IFERROR(VLOOKUP(A349,Impact_Rates!$A:$T,20,FALSE)*((C349-(1/(1+EXP(-Controls!$B$10*(0-Controls!$B$11)))))/((1/(1+EXP(-Controls!$B$10*(30-Controls!$B$11))))-(1/(1+EXP(-Controls!$B$10*(0-Controls!$B$11))))))),"")</f>
        <v/>
      </c>
      <c r="E349">
        <f>IFERROR(VLOOKUP(A349,Impact_Rates!$A:$T,5,FALSE)*D349/365,"")</f>
        <v/>
      </c>
    </row>
    <row r="350">
      <c r="A350" t="inlineStr">
        <is>
          <t>Reported rape cases (input needed)</t>
        </is>
      </c>
      <c r="B350" t="n">
        <v>19</v>
      </c>
      <c r="C350">
        <f>(1/(1+EXP(-Controls!$B$10*(B350-Controls!$B$11))))</f>
        <v/>
      </c>
      <c r="D350">
        <f>IFERROR(VLOOKUP(A350,Impact_Rates!$A:$T,20,FALSE)*((C350-(1/(1+EXP(-Controls!$B$10*(0-Controls!$B$11)))))/((1/(1+EXP(-Controls!$B$10*(30-Controls!$B$11))))-(1/(1+EXP(-Controls!$B$10*(0-Controls!$B$11))))))),"")</f>
        <v/>
      </c>
      <c r="E350">
        <f>IFERROR(VLOOKUP(A350,Impact_Rates!$A:$T,5,FALSE)*D350/365,"")</f>
        <v/>
      </c>
    </row>
    <row r="351">
      <c r="A351" t="inlineStr">
        <is>
          <t>Reported rape cases (input needed)</t>
        </is>
      </c>
      <c r="B351" t="n">
        <v>20</v>
      </c>
      <c r="C351">
        <f>(1/(1+EXP(-Controls!$B$10*(B351-Controls!$B$11))))</f>
        <v/>
      </c>
      <c r="D351">
        <f>IFERROR(VLOOKUP(A351,Impact_Rates!$A:$T,20,FALSE)*((C351-(1/(1+EXP(-Controls!$B$10*(0-Controls!$B$11)))))/((1/(1+EXP(-Controls!$B$10*(30-Controls!$B$11))))-(1/(1+EXP(-Controls!$B$10*(0-Controls!$B$11))))))),"")</f>
        <v/>
      </c>
      <c r="E351">
        <f>IFERROR(VLOOKUP(A351,Impact_Rates!$A:$T,5,FALSE)*D351/365,"")</f>
        <v/>
      </c>
    </row>
    <row r="352">
      <c r="A352" t="inlineStr">
        <is>
          <t>Reported rape cases (input needed)</t>
        </is>
      </c>
      <c r="B352" t="n">
        <v>21</v>
      </c>
      <c r="C352">
        <f>(1/(1+EXP(-Controls!$B$10*(B352-Controls!$B$11))))</f>
        <v/>
      </c>
      <c r="D352">
        <f>IFERROR(VLOOKUP(A352,Impact_Rates!$A:$T,20,FALSE)*((C352-(1/(1+EXP(-Controls!$B$10*(0-Controls!$B$11)))))/((1/(1+EXP(-Controls!$B$10*(30-Controls!$B$11))))-(1/(1+EXP(-Controls!$B$10*(0-Controls!$B$11))))))),"")</f>
        <v/>
      </c>
      <c r="E352">
        <f>IFERROR(VLOOKUP(A352,Impact_Rates!$A:$T,5,FALSE)*D352/365,"")</f>
        <v/>
      </c>
    </row>
    <row r="353">
      <c r="A353" t="inlineStr">
        <is>
          <t>Reported rape cases (input needed)</t>
        </is>
      </c>
      <c r="B353" t="n">
        <v>22</v>
      </c>
      <c r="C353">
        <f>(1/(1+EXP(-Controls!$B$10*(B353-Controls!$B$11))))</f>
        <v/>
      </c>
      <c r="D353">
        <f>IFERROR(VLOOKUP(A353,Impact_Rates!$A:$T,20,FALSE)*((C353-(1/(1+EXP(-Controls!$B$10*(0-Controls!$B$11)))))/((1/(1+EXP(-Controls!$B$10*(30-Controls!$B$11))))-(1/(1+EXP(-Controls!$B$10*(0-Controls!$B$11))))))),"")</f>
        <v/>
      </c>
      <c r="E353">
        <f>IFERROR(VLOOKUP(A353,Impact_Rates!$A:$T,5,FALSE)*D353/365,"")</f>
        <v/>
      </c>
    </row>
    <row r="354">
      <c r="A354" t="inlineStr">
        <is>
          <t>Reported rape cases (input needed)</t>
        </is>
      </c>
      <c r="B354" t="n">
        <v>23</v>
      </c>
      <c r="C354">
        <f>(1/(1+EXP(-Controls!$B$10*(B354-Controls!$B$11))))</f>
        <v/>
      </c>
      <c r="D354">
        <f>IFERROR(VLOOKUP(A354,Impact_Rates!$A:$T,20,FALSE)*((C354-(1/(1+EXP(-Controls!$B$10*(0-Controls!$B$11)))))/((1/(1+EXP(-Controls!$B$10*(30-Controls!$B$11))))-(1/(1+EXP(-Controls!$B$10*(0-Controls!$B$11))))))),"")</f>
        <v/>
      </c>
      <c r="E354">
        <f>IFERROR(VLOOKUP(A354,Impact_Rates!$A:$T,5,FALSE)*D354/365,"")</f>
        <v/>
      </c>
    </row>
    <row r="355">
      <c r="A355" t="inlineStr">
        <is>
          <t>Reported rape cases (input needed)</t>
        </is>
      </c>
      <c r="B355" t="n">
        <v>24</v>
      </c>
      <c r="C355">
        <f>(1/(1+EXP(-Controls!$B$10*(B355-Controls!$B$11))))</f>
        <v/>
      </c>
      <c r="D355">
        <f>IFERROR(VLOOKUP(A355,Impact_Rates!$A:$T,20,FALSE)*((C355-(1/(1+EXP(-Controls!$B$10*(0-Controls!$B$11)))))/((1/(1+EXP(-Controls!$B$10*(30-Controls!$B$11))))-(1/(1+EXP(-Controls!$B$10*(0-Controls!$B$11))))))),"")</f>
        <v/>
      </c>
      <c r="E355">
        <f>IFERROR(VLOOKUP(A355,Impact_Rates!$A:$T,5,FALSE)*D355/365,"")</f>
        <v/>
      </c>
    </row>
    <row r="356">
      <c r="A356" t="inlineStr">
        <is>
          <t>Reported rape cases (input needed)</t>
        </is>
      </c>
      <c r="B356" t="n">
        <v>25</v>
      </c>
      <c r="C356">
        <f>(1/(1+EXP(-Controls!$B$10*(B356-Controls!$B$11))))</f>
        <v/>
      </c>
      <c r="D356">
        <f>IFERROR(VLOOKUP(A356,Impact_Rates!$A:$T,20,FALSE)*((C356-(1/(1+EXP(-Controls!$B$10*(0-Controls!$B$11)))))/((1/(1+EXP(-Controls!$B$10*(30-Controls!$B$11))))-(1/(1+EXP(-Controls!$B$10*(0-Controls!$B$11))))))),"")</f>
        <v/>
      </c>
      <c r="E356">
        <f>IFERROR(VLOOKUP(A356,Impact_Rates!$A:$T,5,FALSE)*D356/365,"")</f>
        <v/>
      </c>
    </row>
    <row r="357">
      <c r="A357" t="inlineStr">
        <is>
          <t>Reported rape cases (input needed)</t>
        </is>
      </c>
      <c r="B357" t="n">
        <v>26</v>
      </c>
      <c r="C357">
        <f>(1/(1+EXP(-Controls!$B$10*(B357-Controls!$B$11))))</f>
        <v/>
      </c>
      <c r="D357">
        <f>IFERROR(VLOOKUP(A357,Impact_Rates!$A:$T,20,FALSE)*((C357-(1/(1+EXP(-Controls!$B$10*(0-Controls!$B$11)))))/((1/(1+EXP(-Controls!$B$10*(30-Controls!$B$11))))-(1/(1+EXP(-Controls!$B$10*(0-Controls!$B$11))))))),"")</f>
        <v/>
      </c>
      <c r="E357">
        <f>IFERROR(VLOOKUP(A357,Impact_Rates!$A:$T,5,FALSE)*D357/365,"")</f>
        <v/>
      </c>
    </row>
    <row r="358">
      <c r="A358" t="inlineStr">
        <is>
          <t>Reported rape cases (input needed)</t>
        </is>
      </c>
      <c r="B358" t="n">
        <v>27</v>
      </c>
      <c r="C358">
        <f>(1/(1+EXP(-Controls!$B$10*(B358-Controls!$B$11))))</f>
        <v/>
      </c>
      <c r="D358">
        <f>IFERROR(VLOOKUP(A358,Impact_Rates!$A:$T,20,FALSE)*((C358-(1/(1+EXP(-Controls!$B$10*(0-Controls!$B$11)))))/((1/(1+EXP(-Controls!$B$10*(30-Controls!$B$11))))-(1/(1+EXP(-Controls!$B$10*(0-Controls!$B$11))))))),"")</f>
        <v/>
      </c>
      <c r="E358">
        <f>IFERROR(VLOOKUP(A358,Impact_Rates!$A:$T,5,FALSE)*D358/365,"")</f>
        <v/>
      </c>
    </row>
    <row r="359">
      <c r="A359" t="inlineStr">
        <is>
          <t>Reported rape cases (input needed)</t>
        </is>
      </c>
      <c r="B359" t="n">
        <v>28</v>
      </c>
      <c r="C359">
        <f>(1/(1+EXP(-Controls!$B$10*(B359-Controls!$B$11))))</f>
        <v/>
      </c>
      <c r="D359">
        <f>IFERROR(VLOOKUP(A359,Impact_Rates!$A:$T,20,FALSE)*((C359-(1/(1+EXP(-Controls!$B$10*(0-Controls!$B$11)))))/((1/(1+EXP(-Controls!$B$10*(30-Controls!$B$11))))-(1/(1+EXP(-Controls!$B$10*(0-Controls!$B$11))))))),"")</f>
        <v/>
      </c>
      <c r="E359">
        <f>IFERROR(VLOOKUP(A359,Impact_Rates!$A:$T,5,FALSE)*D359/365,"")</f>
        <v/>
      </c>
    </row>
    <row r="360">
      <c r="A360" t="inlineStr">
        <is>
          <t>Reported rape cases (input needed)</t>
        </is>
      </c>
      <c r="B360" t="n">
        <v>29</v>
      </c>
      <c r="C360">
        <f>(1/(1+EXP(-Controls!$B$10*(B360-Controls!$B$11))))</f>
        <v/>
      </c>
      <c r="D360">
        <f>IFERROR(VLOOKUP(A360,Impact_Rates!$A:$T,20,FALSE)*((C360-(1/(1+EXP(-Controls!$B$10*(0-Controls!$B$11)))))/((1/(1+EXP(-Controls!$B$10*(30-Controls!$B$11))))-(1/(1+EXP(-Controls!$B$10*(0-Controls!$B$11))))))),"")</f>
        <v/>
      </c>
      <c r="E360">
        <f>IFERROR(VLOOKUP(A360,Impact_Rates!$A:$T,5,FALSE)*D360/365,"")</f>
        <v/>
      </c>
    </row>
    <row r="361">
      <c r="A361" t="inlineStr">
        <is>
          <t>Reported rape cases (input needed)</t>
        </is>
      </c>
      <c r="B361" t="n">
        <v>30</v>
      </c>
      <c r="C361">
        <f>(1/(1+EXP(-Controls!$B$10*(B361-Controls!$B$11))))</f>
        <v/>
      </c>
      <c r="D361">
        <f>IFERROR(VLOOKUP(A361,Impact_Rates!$A:$T,20,FALSE)*((C361-(1/(1+EXP(-Controls!$B$10*(0-Controls!$B$11)))))/((1/(1+EXP(-Controls!$B$10*(30-Controls!$B$11))))-(1/(1+EXP(-Controls!$B$10*(0-Controls!$B$11))))))),"")</f>
        <v/>
      </c>
      <c r="E361">
        <f>IFERROR(VLOOKUP(A361,Impact_Rates!$A:$T,5,FALSE)*D361/365,"")</f>
        <v/>
      </c>
    </row>
    <row r="362">
      <c r="A362" t="inlineStr">
        <is>
          <t>People experiencing sexual violence (lifetime, women 15+)</t>
        </is>
      </c>
      <c r="B362" t="n">
        <v>1</v>
      </c>
      <c r="C362">
        <f>(1/(1+EXP(-Controls!$B$10*(B362-Controls!$B$11))))</f>
        <v/>
      </c>
      <c r="D362">
        <f>IFERROR(VLOOKUP(A362,Impact_Rates!$A:$T,20,FALSE)*((C362-(1/(1+EXP(-Controls!$B$10*(0-Controls!$B$11)))))/((1/(1+EXP(-Controls!$B$10*(30-Controls!$B$11))))-(1/(1+EXP(-Controls!$B$10*(0-Controls!$B$11))))))),"")</f>
        <v/>
      </c>
      <c r="E362">
        <f>IFERROR(VLOOKUP(A362,Impact_Rates!$A:$T,5,FALSE)*D362/365,"")</f>
        <v/>
      </c>
    </row>
    <row r="363">
      <c r="A363" t="inlineStr">
        <is>
          <t>People experiencing sexual violence (lifetime, women 15+)</t>
        </is>
      </c>
      <c r="B363" t="n">
        <v>2</v>
      </c>
      <c r="C363">
        <f>(1/(1+EXP(-Controls!$B$10*(B363-Controls!$B$11))))</f>
        <v/>
      </c>
      <c r="D363">
        <f>IFERROR(VLOOKUP(A363,Impact_Rates!$A:$T,20,FALSE)*((C363-(1/(1+EXP(-Controls!$B$10*(0-Controls!$B$11)))))/((1/(1+EXP(-Controls!$B$10*(30-Controls!$B$11))))-(1/(1+EXP(-Controls!$B$10*(0-Controls!$B$11))))))),"")</f>
        <v/>
      </c>
      <c r="E363">
        <f>IFERROR(VLOOKUP(A363,Impact_Rates!$A:$T,5,FALSE)*D363/365,"")</f>
        <v/>
      </c>
    </row>
    <row r="364">
      <c r="A364" t="inlineStr">
        <is>
          <t>People experiencing sexual violence (lifetime, women 15+)</t>
        </is>
      </c>
      <c r="B364" t="n">
        <v>3</v>
      </c>
      <c r="C364">
        <f>(1/(1+EXP(-Controls!$B$10*(B364-Controls!$B$11))))</f>
        <v/>
      </c>
      <c r="D364">
        <f>IFERROR(VLOOKUP(A364,Impact_Rates!$A:$T,20,FALSE)*((C364-(1/(1+EXP(-Controls!$B$10*(0-Controls!$B$11)))))/((1/(1+EXP(-Controls!$B$10*(30-Controls!$B$11))))-(1/(1+EXP(-Controls!$B$10*(0-Controls!$B$11))))))),"")</f>
        <v/>
      </c>
      <c r="E364">
        <f>IFERROR(VLOOKUP(A364,Impact_Rates!$A:$T,5,FALSE)*D364/365,"")</f>
        <v/>
      </c>
    </row>
    <row r="365">
      <c r="A365" t="inlineStr">
        <is>
          <t>People experiencing sexual violence (lifetime, women 15+)</t>
        </is>
      </c>
      <c r="B365" t="n">
        <v>4</v>
      </c>
      <c r="C365">
        <f>(1/(1+EXP(-Controls!$B$10*(B365-Controls!$B$11))))</f>
        <v/>
      </c>
      <c r="D365">
        <f>IFERROR(VLOOKUP(A365,Impact_Rates!$A:$T,20,FALSE)*((C365-(1/(1+EXP(-Controls!$B$10*(0-Controls!$B$11)))))/((1/(1+EXP(-Controls!$B$10*(30-Controls!$B$11))))-(1/(1+EXP(-Controls!$B$10*(0-Controls!$B$11))))))),"")</f>
        <v/>
      </c>
      <c r="E365">
        <f>IFERROR(VLOOKUP(A365,Impact_Rates!$A:$T,5,FALSE)*D365/365,"")</f>
        <v/>
      </c>
    </row>
    <row r="366">
      <c r="A366" t="inlineStr">
        <is>
          <t>People experiencing sexual violence (lifetime, women 15+)</t>
        </is>
      </c>
      <c r="B366" t="n">
        <v>5</v>
      </c>
      <c r="C366">
        <f>(1/(1+EXP(-Controls!$B$10*(B366-Controls!$B$11))))</f>
        <v/>
      </c>
      <c r="D366">
        <f>IFERROR(VLOOKUP(A366,Impact_Rates!$A:$T,20,FALSE)*((C366-(1/(1+EXP(-Controls!$B$10*(0-Controls!$B$11)))))/((1/(1+EXP(-Controls!$B$10*(30-Controls!$B$11))))-(1/(1+EXP(-Controls!$B$10*(0-Controls!$B$11))))))),"")</f>
        <v/>
      </c>
      <c r="E366">
        <f>IFERROR(VLOOKUP(A366,Impact_Rates!$A:$T,5,FALSE)*D366/365,"")</f>
        <v/>
      </c>
    </row>
    <row r="367">
      <c r="A367" t="inlineStr">
        <is>
          <t>People experiencing sexual violence (lifetime, women 15+)</t>
        </is>
      </c>
      <c r="B367" t="n">
        <v>6</v>
      </c>
      <c r="C367">
        <f>(1/(1+EXP(-Controls!$B$10*(B367-Controls!$B$11))))</f>
        <v/>
      </c>
      <c r="D367">
        <f>IFERROR(VLOOKUP(A367,Impact_Rates!$A:$T,20,FALSE)*((C367-(1/(1+EXP(-Controls!$B$10*(0-Controls!$B$11)))))/((1/(1+EXP(-Controls!$B$10*(30-Controls!$B$11))))-(1/(1+EXP(-Controls!$B$10*(0-Controls!$B$11))))))),"")</f>
        <v/>
      </c>
      <c r="E367">
        <f>IFERROR(VLOOKUP(A367,Impact_Rates!$A:$T,5,FALSE)*D367/365,"")</f>
        <v/>
      </c>
    </row>
    <row r="368">
      <c r="A368" t="inlineStr">
        <is>
          <t>People experiencing sexual violence (lifetime, women 15+)</t>
        </is>
      </c>
      <c r="B368" t="n">
        <v>7</v>
      </c>
      <c r="C368">
        <f>(1/(1+EXP(-Controls!$B$10*(B368-Controls!$B$11))))</f>
        <v/>
      </c>
      <c r="D368">
        <f>IFERROR(VLOOKUP(A368,Impact_Rates!$A:$T,20,FALSE)*((C368-(1/(1+EXP(-Controls!$B$10*(0-Controls!$B$11)))))/((1/(1+EXP(-Controls!$B$10*(30-Controls!$B$11))))-(1/(1+EXP(-Controls!$B$10*(0-Controls!$B$11))))))),"")</f>
        <v/>
      </c>
      <c r="E368">
        <f>IFERROR(VLOOKUP(A368,Impact_Rates!$A:$T,5,FALSE)*D368/365,"")</f>
        <v/>
      </c>
    </row>
    <row r="369">
      <c r="A369" t="inlineStr">
        <is>
          <t>People experiencing sexual violence (lifetime, women 15+)</t>
        </is>
      </c>
      <c r="B369" t="n">
        <v>8</v>
      </c>
      <c r="C369">
        <f>(1/(1+EXP(-Controls!$B$10*(B369-Controls!$B$11))))</f>
        <v/>
      </c>
      <c r="D369">
        <f>IFERROR(VLOOKUP(A369,Impact_Rates!$A:$T,20,FALSE)*((C369-(1/(1+EXP(-Controls!$B$10*(0-Controls!$B$11)))))/((1/(1+EXP(-Controls!$B$10*(30-Controls!$B$11))))-(1/(1+EXP(-Controls!$B$10*(0-Controls!$B$11))))))),"")</f>
        <v/>
      </c>
      <c r="E369">
        <f>IFERROR(VLOOKUP(A369,Impact_Rates!$A:$T,5,FALSE)*D369/365,"")</f>
        <v/>
      </c>
    </row>
    <row r="370">
      <c r="A370" t="inlineStr">
        <is>
          <t>People experiencing sexual violence (lifetime, women 15+)</t>
        </is>
      </c>
      <c r="B370" t="n">
        <v>9</v>
      </c>
      <c r="C370">
        <f>(1/(1+EXP(-Controls!$B$10*(B370-Controls!$B$11))))</f>
        <v/>
      </c>
      <c r="D370">
        <f>IFERROR(VLOOKUP(A370,Impact_Rates!$A:$T,20,FALSE)*((C370-(1/(1+EXP(-Controls!$B$10*(0-Controls!$B$11)))))/((1/(1+EXP(-Controls!$B$10*(30-Controls!$B$11))))-(1/(1+EXP(-Controls!$B$10*(0-Controls!$B$11))))))),"")</f>
        <v/>
      </c>
      <c r="E370">
        <f>IFERROR(VLOOKUP(A370,Impact_Rates!$A:$T,5,FALSE)*D370/365,"")</f>
        <v/>
      </c>
    </row>
    <row r="371">
      <c r="A371" t="inlineStr">
        <is>
          <t>People experiencing sexual violence (lifetime, women 15+)</t>
        </is>
      </c>
      <c r="B371" t="n">
        <v>10</v>
      </c>
      <c r="C371">
        <f>(1/(1+EXP(-Controls!$B$10*(B371-Controls!$B$11))))</f>
        <v/>
      </c>
      <c r="D371">
        <f>IFERROR(VLOOKUP(A371,Impact_Rates!$A:$T,20,FALSE)*((C371-(1/(1+EXP(-Controls!$B$10*(0-Controls!$B$11)))))/((1/(1+EXP(-Controls!$B$10*(30-Controls!$B$11))))-(1/(1+EXP(-Controls!$B$10*(0-Controls!$B$11))))))),"")</f>
        <v/>
      </c>
      <c r="E371">
        <f>IFERROR(VLOOKUP(A371,Impact_Rates!$A:$T,5,FALSE)*D371/365,"")</f>
        <v/>
      </c>
    </row>
    <row r="372">
      <c r="A372" t="inlineStr">
        <is>
          <t>People experiencing sexual violence (lifetime, women 15+)</t>
        </is>
      </c>
      <c r="B372" t="n">
        <v>11</v>
      </c>
      <c r="C372">
        <f>(1/(1+EXP(-Controls!$B$10*(B372-Controls!$B$11))))</f>
        <v/>
      </c>
      <c r="D372">
        <f>IFERROR(VLOOKUP(A372,Impact_Rates!$A:$T,20,FALSE)*((C372-(1/(1+EXP(-Controls!$B$10*(0-Controls!$B$11)))))/((1/(1+EXP(-Controls!$B$10*(30-Controls!$B$11))))-(1/(1+EXP(-Controls!$B$10*(0-Controls!$B$11))))))),"")</f>
        <v/>
      </c>
      <c r="E372">
        <f>IFERROR(VLOOKUP(A372,Impact_Rates!$A:$T,5,FALSE)*D372/365,"")</f>
        <v/>
      </c>
    </row>
    <row r="373">
      <c r="A373" t="inlineStr">
        <is>
          <t>People experiencing sexual violence (lifetime, women 15+)</t>
        </is>
      </c>
      <c r="B373" t="n">
        <v>12</v>
      </c>
      <c r="C373">
        <f>(1/(1+EXP(-Controls!$B$10*(B373-Controls!$B$11))))</f>
        <v/>
      </c>
      <c r="D373">
        <f>IFERROR(VLOOKUP(A373,Impact_Rates!$A:$T,20,FALSE)*((C373-(1/(1+EXP(-Controls!$B$10*(0-Controls!$B$11)))))/((1/(1+EXP(-Controls!$B$10*(30-Controls!$B$11))))-(1/(1+EXP(-Controls!$B$10*(0-Controls!$B$11))))))),"")</f>
        <v/>
      </c>
      <c r="E373">
        <f>IFERROR(VLOOKUP(A373,Impact_Rates!$A:$T,5,FALSE)*D373/365,"")</f>
        <v/>
      </c>
    </row>
    <row r="374">
      <c r="A374" t="inlineStr">
        <is>
          <t>People experiencing sexual violence (lifetime, women 15+)</t>
        </is>
      </c>
      <c r="B374" t="n">
        <v>13</v>
      </c>
      <c r="C374">
        <f>(1/(1+EXP(-Controls!$B$10*(B374-Controls!$B$11))))</f>
        <v/>
      </c>
      <c r="D374">
        <f>IFERROR(VLOOKUP(A374,Impact_Rates!$A:$T,20,FALSE)*((C374-(1/(1+EXP(-Controls!$B$10*(0-Controls!$B$11)))))/((1/(1+EXP(-Controls!$B$10*(30-Controls!$B$11))))-(1/(1+EXP(-Controls!$B$10*(0-Controls!$B$11))))))),"")</f>
        <v/>
      </c>
      <c r="E374">
        <f>IFERROR(VLOOKUP(A374,Impact_Rates!$A:$T,5,FALSE)*D374/365,"")</f>
        <v/>
      </c>
    </row>
    <row r="375">
      <c r="A375" t="inlineStr">
        <is>
          <t>People experiencing sexual violence (lifetime, women 15+)</t>
        </is>
      </c>
      <c r="B375" t="n">
        <v>14</v>
      </c>
      <c r="C375">
        <f>(1/(1+EXP(-Controls!$B$10*(B375-Controls!$B$11))))</f>
        <v/>
      </c>
      <c r="D375">
        <f>IFERROR(VLOOKUP(A375,Impact_Rates!$A:$T,20,FALSE)*((C375-(1/(1+EXP(-Controls!$B$10*(0-Controls!$B$11)))))/((1/(1+EXP(-Controls!$B$10*(30-Controls!$B$11))))-(1/(1+EXP(-Controls!$B$10*(0-Controls!$B$11))))))),"")</f>
        <v/>
      </c>
      <c r="E375">
        <f>IFERROR(VLOOKUP(A375,Impact_Rates!$A:$T,5,FALSE)*D375/365,"")</f>
        <v/>
      </c>
    </row>
    <row r="376">
      <c r="A376" t="inlineStr">
        <is>
          <t>People experiencing sexual violence (lifetime, women 15+)</t>
        </is>
      </c>
      <c r="B376" t="n">
        <v>15</v>
      </c>
      <c r="C376">
        <f>(1/(1+EXP(-Controls!$B$10*(B376-Controls!$B$11))))</f>
        <v/>
      </c>
      <c r="D376">
        <f>IFERROR(VLOOKUP(A376,Impact_Rates!$A:$T,20,FALSE)*((C376-(1/(1+EXP(-Controls!$B$10*(0-Controls!$B$11)))))/((1/(1+EXP(-Controls!$B$10*(30-Controls!$B$11))))-(1/(1+EXP(-Controls!$B$10*(0-Controls!$B$11))))))),"")</f>
        <v/>
      </c>
      <c r="E376">
        <f>IFERROR(VLOOKUP(A376,Impact_Rates!$A:$T,5,FALSE)*D376/365,"")</f>
        <v/>
      </c>
    </row>
    <row r="377">
      <c r="A377" t="inlineStr">
        <is>
          <t>People experiencing sexual violence (lifetime, women 15+)</t>
        </is>
      </c>
      <c r="B377" t="n">
        <v>16</v>
      </c>
      <c r="C377">
        <f>(1/(1+EXP(-Controls!$B$10*(B377-Controls!$B$11))))</f>
        <v/>
      </c>
      <c r="D377">
        <f>IFERROR(VLOOKUP(A377,Impact_Rates!$A:$T,20,FALSE)*((C377-(1/(1+EXP(-Controls!$B$10*(0-Controls!$B$11)))))/((1/(1+EXP(-Controls!$B$10*(30-Controls!$B$11))))-(1/(1+EXP(-Controls!$B$10*(0-Controls!$B$11))))))),"")</f>
        <v/>
      </c>
      <c r="E377">
        <f>IFERROR(VLOOKUP(A377,Impact_Rates!$A:$T,5,FALSE)*D377/365,"")</f>
        <v/>
      </c>
    </row>
    <row r="378">
      <c r="A378" t="inlineStr">
        <is>
          <t>People experiencing sexual violence (lifetime, women 15+)</t>
        </is>
      </c>
      <c r="B378" t="n">
        <v>17</v>
      </c>
      <c r="C378">
        <f>(1/(1+EXP(-Controls!$B$10*(B378-Controls!$B$11))))</f>
        <v/>
      </c>
      <c r="D378">
        <f>IFERROR(VLOOKUP(A378,Impact_Rates!$A:$T,20,FALSE)*((C378-(1/(1+EXP(-Controls!$B$10*(0-Controls!$B$11)))))/((1/(1+EXP(-Controls!$B$10*(30-Controls!$B$11))))-(1/(1+EXP(-Controls!$B$10*(0-Controls!$B$11))))))),"")</f>
        <v/>
      </c>
      <c r="E378">
        <f>IFERROR(VLOOKUP(A378,Impact_Rates!$A:$T,5,FALSE)*D378/365,"")</f>
        <v/>
      </c>
    </row>
    <row r="379">
      <c r="A379" t="inlineStr">
        <is>
          <t>People experiencing sexual violence (lifetime, women 15+)</t>
        </is>
      </c>
      <c r="B379" t="n">
        <v>18</v>
      </c>
      <c r="C379">
        <f>(1/(1+EXP(-Controls!$B$10*(B379-Controls!$B$11))))</f>
        <v/>
      </c>
      <c r="D379">
        <f>IFERROR(VLOOKUP(A379,Impact_Rates!$A:$T,20,FALSE)*((C379-(1/(1+EXP(-Controls!$B$10*(0-Controls!$B$11)))))/((1/(1+EXP(-Controls!$B$10*(30-Controls!$B$11))))-(1/(1+EXP(-Controls!$B$10*(0-Controls!$B$11))))))),"")</f>
        <v/>
      </c>
      <c r="E379">
        <f>IFERROR(VLOOKUP(A379,Impact_Rates!$A:$T,5,FALSE)*D379/365,"")</f>
        <v/>
      </c>
    </row>
    <row r="380">
      <c r="A380" t="inlineStr">
        <is>
          <t>People experiencing sexual violence (lifetime, women 15+)</t>
        </is>
      </c>
      <c r="B380" t="n">
        <v>19</v>
      </c>
      <c r="C380">
        <f>(1/(1+EXP(-Controls!$B$10*(B380-Controls!$B$11))))</f>
        <v/>
      </c>
      <c r="D380">
        <f>IFERROR(VLOOKUP(A380,Impact_Rates!$A:$T,20,FALSE)*((C380-(1/(1+EXP(-Controls!$B$10*(0-Controls!$B$11)))))/((1/(1+EXP(-Controls!$B$10*(30-Controls!$B$11))))-(1/(1+EXP(-Controls!$B$10*(0-Controls!$B$11))))))),"")</f>
        <v/>
      </c>
      <c r="E380">
        <f>IFERROR(VLOOKUP(A380,Impact_Rates!$A:$T,5,FALSE)*D380/365,"")</f>
        <v/>
      </c>
    </row>
    <row r="381">
      <c r="A381" t="inlineStr">
        <is>
          <t>People experiencing sexual violence (lifetime, women 15+)</t>
        </is>
      </c>
      <c r="B381" t="n">
        <v>20</v>
      </c>
      <c r="C381">
        <f>(1/(1+EXP(-Controls!$B$10*(B381-Controls!$B$11))))</f>
        <v/>
      </c>
      <c r="D381">
        <f>IFERROR(VLOOKUP(A381,Impact_Rates!$A:$T,20,FALSE)*((C381-(1/(1+EXP(-Controls!$B$10*(0-Controls!$B$11)))))/((1/(1+EXP(-Controls!$B$10*(30-Controls!$B$11))))-(1/(1+EXP(-Controls!$B$10*(0-Controls!$B$11))))))),"")</f>
        <v/>
      </c>
      <c r="E381">
        <f>IFERROR(VLOOKUP(A381,Impact_Rates!$A:$T,5,FALSE)*D381/365,"")</f>
        <v/>
      </c>
    </row>
    <row r="382">
      <c r="A382" t="inlineStr">
        <is>
          <t>People experiencing sexual violence (lifetime, women 15+)</t>
        </is>
      </c>
      <c r="B382" t="n">
        <v>21</v>
      </c>
      <c r="C382">
        <f>(1/(1+EXP(-Controls!$B$10*(B382-Controls!$B$11))))</f>
        <v/>
      </c>
      <c r="D382">
        <f>IFERROR(VLOOKUP(A382,Impact_Rates!$A:$T,20,FALSE)*((C382-(1/(1+EXP(-Controls!$B$10*(0-Controls!$B$11)))))/((1/(1+EXP(-Controls!$B$10*(30-Controls!$B$11))))-(1/(1+EXP(-Controls!$B$10*(0-Controls!$B$11))))))),"")</f>
        <v/>
      </c>
      <c r="E382">
        <f>IFERROR(VLOOKUP(A382,Impact_Rates!$A:$T,5,FALSE)*D382/365,"")</f>
        <v/>
      </c>
    </row>
    <row r="383">
      <c r="A383" t="inlineStr">
        <is>
          <t>People experiencing sexual violence (lifetime, women 15+)</t>
        </is>
      </c>
      <c r="B383" t="n">
        <v>22</v>
      </c>
      <c r="C383">
        <f>(1/(1+EXP(-Controls!$B$10*(B383-Controls!$B$11))))</f>
        <v/>
      </c>
      <c r="D383">
        <f>IFERROR(VLOOKUP(A383,Impact_Rates!$A:$T,20,FALSE)*((C383-(1/(1+EXP(-Controls!$B$10*(0-Controls!$B$11)))))/((1/(1+EXP(-Controls!$B$10*(30-Controls!$B$11))))-(1/(1+EXP(-Controls!$B$10*(0-Controls!$B$11))))))),"")</f>
        <v/>
      </c>
      <c r="E383">
        <f>IFERROR(VLOOKUP(A383,Impact_Rates!$A:$T,5,FALSE)*D383/365,"")</f>
        <v/>
      </c>
    </row>
    <row r="384">
      <c r="A384" t="inlineStr">
        <is>
          <t>People experiencing sexual violence (lifetime, women 15+)</t>
        </is>
      </c>
      <c r="B384" t="n">
        <v>23</v>
      </c>
      <c r="C384">
        <f>(1/(1+EXP(-Controls!$B$10*(B384-Controls!$B$11))))</f>
        <v/>
      </c>
      <c r="D384">
        <f>IFERROR(VLOOKUP(A384,Impact_Rates!$A:$T,20,FALSE)*((C384-(1/(1+EXP(-Controls!$B$10*(0-Controls!$B$11)))))/((1/(1+EXP(-Controls!$B$10*(30-Controls!$B$11))))-(1/(1+EXP(-Controls!$B$10*(0-Controls!$B$11))))))),"")</f>
        <v/>
      </c>
      <c r="E384">
        <f>IFERROR(VLOOKUP(A384,Impact_Rates!$A:$T,5,FALSE)*D384/365,"")</f>
        <v/>
      </c>
    </row>
    <row r="385">
      <c r="A385" t="inlineStr">
        <is>
          <t>People experiencing sexual violence (lifetime, women 15+)</t>
        </is>
      </c>
      <c r="B385" t="n">
        <v>24</v>
      </c>
      <c r="C385">
        <f>(1/(1+EXP(-Controls!$B$10*(B385-Controls!$B$11))))</f>
        <v/>
      </c>
      <c r="D385">
        <f>IFERROR(VLOOKUP(A385,Impact_Rates!$A:$T,20,FALSE)*((C385-(1/(1+EXP(-Controls!$B$10*(0-Controls!$B$11)))))/((1/(1+EXP(-Controls!$B$10*(30-Controls!$B$11))))-(1/(1+EXP(-Controls!$B$10*(0-Controls!$B$11))))))),"")</f>
        <v/>
      </c>
      <c r="E385">
        <f>IFERROR(VLOOKUP(A385,Impact_Rates!$A:$T,5,FALSE)*D385/365,"")</f>
        <v/>
      </c>
    </row>
    <row r="386">
      <c r="A386" t="inlineStr">
        <is>
          <t>People experiencing sexual violence (lifetime, women 15+)</t>
        </is>
      </c>
      <c r="B386" t="n">
        <v>25</v>
      </c>
      <c r="C386">
        <f>(1/(1+EXP(-Controls!$B$10*(B386-Controls!$B$11))))</f>
        <v/>
      </c>
      <c r="D386">
        <f>IFERROR(VLOOKUP(A386,Impact_Rates!$A:$T,20,FALSE)*((C386-(1/(1+EXP(-Controls!$B$10*(0-Controls!$B$11)))))/((1/(1+EXP(-Controls!$B$10*(30-Controls!$B$11))))-(1/(1+EXP(-Controls!$B$10*(0-Controls!$B$11))))))),"")</f>
        <v/>
      </c>
      <c r="E386">
        <f>IFERROR(VLOOKUP(A386,Impact_Rates!$A:$T,5,FALSE)*D386/365,"")</f>
        <v/>
      </c>
    </row>
    <row r="387">
      <c r="A387" t="inlineStr">
        <is>
          <t>People experiencing sexual violence (lifetime, women 15+)</t>
        </is>
      </c>
      <c r="B387" t="n">
        <v>26</v>
      </c>
      <c r="C387">
        <f>(1/(1+EXP(-Controls!$B$10*(B387-Controls!$B$11))))</f>
        <v/>
      </c>
      <c r="D387">
        <f>IFERROR(VLOOKUP(A387,Impact_Rates!$A:$T,20,FALSE)*((C387-(1/(1+EXP(-Controls!$B$10*(0-Controls!$B$11)))))/((1/(1+EXP(-Controls!$B$10*(30-Controls!$B$11))))-(1/(1+EXP(-Controls!$B$10*(0-Controls!$B$11))))))),"")</f>
        <v/>
      </c>
      <c r="E387">
        <f>IFERROR(VLOOKUP(A387,Impact_Rates!$A:$T,5,FALSE)*D387/365,"")</f>
        <v/>
      </c>
    </row>
    <row r="388">
      <c r="A388" t="inlineStr">
        <is>
          <t>People experiencing sexual violence (lifetime, women 15+)</t>
        </is>
      </c>
      <c r="B388" t="n">
        <v>27</v>
      </c>
      <c r="C388">
        <f>(1/(1+EXP(-Controls!$B$10*(B388-Controls!$B$11))))</f>
        <v/>
      </c>
      <c r="D388">
        <f>IFERROR(VLOOKUP(A388,Impact_Rates!$A:$T,20,FALSE)*((C388-(1/(1+EXP(-Controls!$B$10*(0-Controls!$B$11)))))/((1/(1+EXP(-Controls!$B$10*(30-Controls!$B$11))))-(1/(1+EXP(-Controls!$B$10*(0-Controls!$B$11))))))),"")</f>
        <v/>
      </c>
      <c r="E388">
        <f>IFERROR(VLOOKUP(A388,Impact_Rates!$A:$T,5,FALSE)*D388/365,"")</f>
        <v/>
      </c>
    </row>
    <row r="389">
      <c r="A389" t="inlineStr">
        <is>
          <t>People experiencing sexual violence (lifetime, women 15+)</t>
        </is>
      </c>
      <c r="B389" t="n">
        <v>28</v>
      </c>
      <c r="C389">
        <f>(1/(1+EXP(-Controls!$B$10*(B389-Controls!$B$11))))</f>
        <v/>
      </c>
      <c r="D389">
        <f>IFERROR(VLOOKUP(A389,Impact_Rates!$A:$T,20,FALSE)*((C389-(1/(1+EXP(-Controls!$B$10*(0-Controls!$B$11)))))/((1/(1+EXP(-Controls!$B$10*(30-Controls!$B$11))))-(1/(1+EXP(-Controls!$B$10*(0-Controls!$B$11))))))),"")</f>
        <v/>
      </c>
      <c r="E389">
        <f>IFERROR(VLOOKUP(A389,Impact_Rates!$A:$T,5,FALSE)*D389/365,"")</f>
        <v/>
      </c>
    </row>
    <row r="390">
      <c r="A390" t="inlineStr">
        <is>
          <t>People experiencing sexual violence (lifetime, women 15+)</t>
        </is>
      </c>
      <c r="B390" t="n">
        <v>29</v>
      </c>
      <c r="C390">
        <f>(1/(1+EXP(-Controls!$B$10*(B390-Controls!$B$11))))</f>
        <v/>
      </c>
      <c r="D390">
        <f>IFERROR(VLOOKUP(A390,Impact_Rates!$A:$T,20,FALSE)*((C390-(1/(1+EXP(-Controls!$B$10*(0-Controls!$B$11)))))/((1/(1+EXP(-Controls!$B$10*(30-Controls!$B$11))))-(1/(1+EXP(-Controls!$B$10*(0-Controls!$B$11))))))),"")</f>
        <v/>
      </c>
      <c r="E390">
        <f>IFERROR(VLOOKUP(A390,Impact_Rates!$A:$T,5,FALSE)*D390/365,"")</f>
        <v/>
      </c>
    </row>
    <row r="391">
      <c r="A391" t="inlineStr">
        <is>
          <t>People experiencing sexual violence (lifetime, women 15+)</t>
        </is>
      </c>
      <c r="B391" t="n">
        <v>30</v>
      </c>
      <c r="C391">
        <f>(1/(1+EXP(-Controls!$B$10*(B391-Controls!$B$11))))</f>
        <v/>
      </c>
      <c r="D391">
        <f>IFERROR(VLOOKUP(A391,Impact_Rates!$A:$T,20,FALSE)*((C391-(1/(1+EXP(-Controls!$B$10*(0-Controls!$B$11)))))/((1/(1+EXP(-Controls!$B$10*(30-Controls!$B$11))))-(1/(1+EXP(-Controls!$B$10*(0-Controls!$B$11))))))),"")</f>
        <v/>
      </c>
      <c r="E391">
        <f>IFERROR(VLOOKUP(A391,Impact_Rates!$A:$T,5,FALSE)*D391/365,"")</f>
        <v/>
      </c>
    </row>
    <row r="392">
      <c r="A392" t="inlineStr">
        <is>
          <t>Deaths due to aid cuts (scenario input)</t>
        </is>
      </c>
      <c r="B392" t="n">
        <v>1</v>
      </c>
      <c r="C392">
        <f>(1/(1+EXP(-Controls!$B$10*(B392-Controls!$B$11))))</f>
        <v/>
      </c>
      <c r="D392">
        <f>IFERROR(VLOOKUP(A392,Impact_Rates!$A:$T,20,FALSE)*((C392-(1/(1+EXP(-Controls!$B$10*(0-Controls!$B$11)))))/((1/(1+EXP(-Controls!$B$10*(30-Controls!$B$11))))-(1/(1+EXP(-Controls!$B$10*(0-Controls!$B$11))))))),"")</f>
        <v/>
      </c>
      <c r="E392">
        <f>IFERROR(VLOOKUP(A392,Impact_Rates!$A:$T,5,FALSE)*D392/365,"")</f>
        <v/>
      </c>
    </row>
    <row r="393">
      <c r="A393" t="inlineStr">
        <is>
          <t>Deaths due to aid cuts (scenario input)</t>
        </is>
      </c>
      <c r="B393" t="n">
        <v>2</v>
      </c>
      <c r="C393">
        <f>(1/(1+EXP(-Controls!$B$10*(B393-Controls!$B$11))))</f>
        <v/>
      </c>
      <c r="D393">
        <f>IFERROR(VLOOKUP(A393,Impact_Rates!$A:$T,20,FALSE)*((C393-(1/(1+EXP(-Controls!$B$10*(0-Controls!$B$11)))))/((1/(1+EXP(-Controls!$B$10*(30-Controls!$B$11))))-(1/(1+EXP(-Controls!$B$10*(0-Controls!$B$11))))))),"")</f>
        <v/>
      </c>
      <c r="E393">
        <f>IFERROR(VLOOKUP(A393,Impact_Rates!$A:$T,5,FALSE)*D393/365,"")</f>
        <v/>
      </c>
    </row>
    <row r="394">
      <c r="A394" t="inlineStr">
        <is>
          <t>Deaths due to aid cuts (scenario input)</t>
        </is>
      </c>
      <c r="B394" t="n">
        <v>3</v>
      </c>
      <c r="C394">
        <f>(1/(1+EXP(-Controls!$B$10*(B394-Controls!$B$11))))</f>
        <v/>
      </c>
      <c r="D394">
        <f>IFERROR(VLOOKUP(A394,Impact_Rates!$A:$T,20,FALSE)*((C394-(1/(1+EXP(-Controls!$B$10*(0-Controls!$B$11)))))/((1/(1+EXP(-Controls!$B$10*(30-Controls!$B$11))))-(1/(1+EXP(-Controls!$B$10*(0-Controls!$B$11))))))),"")</f>
        <v/>
      </c>
      <c r="E394">
        <f>IFERROR(VLOOKUP(A394,Impact_Rates!$A:$T,5,FALSE)*D394/365,"")</f>
        <v/>
      </c>
    </row>
    <row r="395">
      <c r="A395" t="inlineStr">
        <is>
          <t>Deaths due to aid cuts (scenario input)</t>
        </is>
      </c>
      <c r="B395" t="n">
        <v>4</v>
      </c>
      <c r="C395">
        <f>(1/(1+EXP(-Controls!$B$10*(B395-Controls!$B$11))))</f>
        <v/>
      </c>
      <c r="D395">
        <f>IFERROR(VLOOKUP(A395,Impact_Rates!$A:$T,20,FALSE)*((C395-(1/(1+EXP(-Controls!$B$10*(0-Controls!$B$11)))))/((1/(1+EXP(-Controls!$B$10*(30-Controls!$B$11))))-(1/(1+EXP(-Controls!$B$10*(0-Controls!$B$11))))))),"")</f>
        <v/>
      </c>
      <c r="E395">
        <f>IFERROR(VLOOKUP(A395,Impact_Rates!$A:$T,5,FALSE)*D395/365,"")</f>
        <v/>
      </c>
    </row>
    <row r="396">
      <c r="A396" t="inlineStr">
        <is>
          <t>Deaths due to aid cuts (scenario input)</t>
        </is>
      </c>
      <c r="B396" t="n">
        <v>5</v>
      </c>
      <c r="C396">
        <f>(1/(1+EXP(-Controls!$B$10*(B396-Controls!$B$11))))</f>
        <v/>
      </c>
      <c r="D396">
        <f>IFERROR(VLOOKUP(A396,Impact_Rates!$A:$T,20,FALSE)*((C396-(1/(1+EXP(-Controls!$B$10*(0-Controls!$B$11)))))/((1/(1+EXP(-Controls!$B$10*(30-Controls!$B$11))))-(1/(1+EXP(-Controls!$B$10*(0-Controls!$B$11))))))),"")</f>
        <v/>
      </c>
      <c r="E396">
        <f>IFERROR(VLOOKUP(A396,Impact_Rates!$A:$T,5,FALSE)*D396/365,"")</f>
        <v/>
      </c>
    </row>
    <row r="397">
      <c r="A397" t="inlineStr">
        <is>
          <t>Deaths due to aid cuts (scenario input)</t>
        </is>
      </c>
      <c r="B397" t="n">
        <v>6</v>
      </c>
      <c r="C397">
        <f>(1/(1+EXP(-Controls!$B$10*(B397-Controls!$B$11))))</f>
        <v/>
      </c>
      <c r="D397">
        <f>IFERROR(VLOOKUP(A397,Impact_Rates!$A:$T,20,FALSE)*((C397-(1/(1+EXP(-Controls!$B$10*(0-Controls!$B$11)))))/((1/(1+EXP(-Controls!$B$10*(30-Controls!$B$11))))-(1/(1+EXP(-Controls!$B$10*(0-Controls!$B$11))))))),"")</f>
        <v/>
      </c>
      <c r="E397">
        <f>IFERROR(VLOOKUP(A397,Impact_Rates!$A:$T,5,FALSE)*D397/365,"")</f>
        <v/>
      </c>
    </row>
    <row r="398">
      <c r="A398" t="inlineStr">
        <is>
          <t>Deaths due to aid cuts (scenario input)</t>
        </is>
      </c>
      <c r="B398" t="n">
        <v>7</v>
      </c>
      <c r="C398">
        <f>(1/(1+EXP(-Controls!$B$10*(B398-Controls!$B$11))))</f>
        <v/>
      </c>
      <c r="D398">
        <f>IFERROR(VLOOKUP(A398,Impact_Rates!$A:$T,20,FALSE)*((C398-(1/(1+EXP(-Controls!$B$10*(0-Controls!$B$11)))))/((1/(1+EXP(-Controls!$B$10*(30-Controls!$B$11))))-(1/(1+EXP(-Controls!$B$10*(0-Controls!$B$11))))))),"")</f>
        <v/>
      </c>
      <c r="E398">
        <f>IFERROR(VLOOKUP(A398,Impact_Rates!$A:$T,5,FALSE)*D398/365,"")</f>
        <v/>
      </c>
    </row>
    <row r="399">
      <c r="A399" t="inlineStr">
        <is>
          <t>Deaths due to aid cuts (scenario input)</t>
        </is>
      </c>
      <c r="B399" t="n">
        <v>8</v>
      </c>
      <c r="C399">
        <f>(1/(1+EXP(-Controls!$B$10*(B399-Controls!$B$11))))</f>
        <v/>
      </c>
      <c r="D399">
        <f>IFERROR(VLOOKUP(A399,Impact_Rates!$A:$T,20,FALSE)*((C399-(1/(1+EXP(-Controls!$B$10*(0-Controls!$B$11)))))/((1/(1+EXP(-Controls!$B$10*(30-Controls!$B$11))))-(1/(1+EXP(-Controls!$B$10*(0-Controls!$B$11))))))),"")</f>
        <v/>
      </c>
      <c r="E399">
        <f>IFERROR(VLOOKUP(A399,Impact_Rates!$A:$T,5,FALSE)*D399/365,"")</f>
        <v/>
      </c>
    </row>
    <row r="400">
      <c r="A400" t="inlineStr">
        <is>
          <t>Deaths due to aid cuts (scenario input)</t>
        </is>
      </c>
      <c r="B400" t="n">
        <v>9</v>
      </c>
      <c r="C400">
        <f>(1/(1+EXP(-Controls!$B$10*(B400-Controls!$B$11))))</f>
        <v/>
      </c>
      <c r="D400">
        <f>IFERROR(VLOOKUP(A400,Impact_Rates!$A:$T,20,FALSE)*((C400-(1/(1+EXP(-Controls!$B$10*(0-Controls!$B$11)))))/((1/(1+EXP(-Controls!$B$10*(30-Controls!$B$11))))-(1/(1+EXP(-Controls!$B$10*(0-Controls!$B$11))))))),"")</f>
        <v/>
      </c>
      <c r="E400">
        <f>IFERROR(VLOOKUP(A400,Impact_Rates!$A:$T,5,FALSE)*D400/365,"")</f>
        <v/>
      </c>
    </row>
    <row r="401">
      <c r="A401" t="inlineStr">
        <is>
          <t>Deaths due to aid cuts (scenario input)</t>
        </is>
      </c>
      <c r="B401" t="n">
        <v>10</v>
      </c>
      <c r="C401">
        <f>(1/(1+EXP(-Controls!$B$10*(B401-Controls!$B$11))))</f>
        <v/>
      </c>
      <c r="D401">
        <f>IFERROR(VLOOKUP(A401,Impact_Rates!$A:$T,20,FALSE)*((C401-(1/(1+EXP(-Controls!$B$10*(0-Controls!$B$11)))))/((1/(1+EXP(-Controls!$B$10*(30-Controls!$B$11))))-(1/(1+EXP(-Controls!$B$10*(0-Controls!$B$11))))))),"")</f>
        <v/>
      </c>
      <c r="E401">
        <f>IFERROR(VLOOKUP(A401,Impact_Rates!$A:$T,5,FALSE)*D401/365,"")</f>
        <v/>
      </c>
    </row>
    <row r="402">
      <c r="A402" t="inlineStr">
        <is>
          <t>Deaths due to aid cuts (scenario input)</t>
        </is>
      </c>
      <c r="B402" t="n">
        <v>11</v>
      </c>
      <c r="C402">
        <f>(1/(1+EXP(-Controls!$B$10*(B402-Controls!$B$11))))</f>
        <v/>
      </c>
      <c r="D402">
        <f>IFERROR(VLOOKUP(A402,Impact_Rates!$A:$T,20,FALSE)*((C402-(1/(1+EXP(-Controls!$B$10*(0-Controls!$B$11)))))/((1/(1+EXP(-Controls!$B$10*(30-Controls!$B$11))))-(1/(1+EXP(-Controls!$B$10*(0-Controls!$B$11))))))),"")</f>
        <v/>
      </c>
      <c r="E402">
        <f>IFERROR(VLOOKUP(A402,Impact_Rates!$A:$T,5,FALSE)*D402/365,"")</f>
        <v/>
      </c>
    </row>
    <row r="403">
      <c r="A403" t="inlineStr">
        <is>
          <t>Deaths due to aid cuts (scenario input)</t>
        </is>
      </c>
      <c r="B403" t="n">
        <v>12</v>
      </c>
      <c r="C403">
        <f>(1/(1+EXP(-Controls!$B$10*(B403-Controls!$B$11))))</f>
        <v/>
      </c>
      <c r="D403">
        <f>IFERROR(VLOOKUP(A403,Impact_Rates!$A:$T,20,FALSE)*((C403-(1/(1+EXP(-Controls!$B$10*(0-Controls!$B$11)))))/((1/(1+EXP(-Controls!$B$10*(30-Controls!$B$11))))-(1/(1+EXP(-Controls!$B$10*(0-Controls!$B$11))))))),"")</f>
        <v/>
      </c>
      <c r="E403">
        <f>IFERROR(VLOOKUP(A403,Impact_Rates!$A:$T,5,FALSE)*D403/365,"")</f>
        <v/>
      </c>
    </row>
    <row r="404">
      <c r="A404" t="inlineStr">
        <is>
          <t>Deaths due to aid cuts (scenario input)</t>
        </is>
      </c>
      <c r="B404" t="n">
        <v>13</v>
      </c>
      <c r="C404">
        <f>(1/(1+EXP(-Controls!$B$10*(B404-Controls!$B$11))))</f>
        <v/>
      </c>
      <c r="D404">
        <f>IFERROR(VLOOKUP(A404,Impact_Rates!$A:$T,20,FALSE)*((C404-(1/(1+EXP(-Controls!$B$10*(0-Controls!$B$11)))))/((1/(1+EXP(-Controls!$B$10*(30-Controls!$B$11))))-(1/(1+EXP(-Controls!$B$10*(0-Controls!$B$11))))))),"")</f>
        <v/>
      </c>
      <c r="E404">
        <f>IFERROR(VLOOKUP(A404,Impact_Rates!$A:$T,5,FALSE)*D404/365,"")</f>
        <v/>
      </c>
    </row>
    <row r="405">
      <c r="A405" t="inlineStr">
        <is>
          <t>Deaths due to aid cuts (scenario input)</t>
        </is>
      </c>
      <c r="B405" t="n">
        <v>14</v>
      </c>
      <c r="C405">
        <f>(1/(1+EXP(-Controls!$B$10*(B405-Controls!$B$11))))</f>
        <v/>
      </c>
      <c r="D405">
        <f>IFERROR(VLOOKUP(A405,Impact_Rates!$A:$T,20,FALSE)*((C405-(1/(1+EXP(-Controls!$B$10*(0-Controls!$B$11)))))/((1/(1+EXP(-Controls!$B$10*(30-Controls!$B$11))))-(1/(1+EXP(-Controls!$B$10*(0-Controls!$B$11))))))),"")</f>
        <v/>
      </c>
      <c r="E405">
        <f>IFERROR(VLOOKUP(A405,Impact_Rates!$A:$T,5,FALSE)*D405/365,"")</f>
        <v/>
      </c>
    </row>
    <row r="406">
      <c r="A406" t="inlineStr">
        <is>
          <t>Deaths due to aid cuts (scenario input)</t>
        </is>
      </c>
      <c r="B406" t="n">
        <v>15</v>
      </c>
      <c r="C406">
        <f>(1/(1+EXP(-Controls!$B$10*(B406-Controls!$B$11))))</f>
        <v/>
      </c>
      <c r="D406">
        <f>IFERROR(VLOOKUP(A406,Impact_Rates!$A:$T,20,FALSE)*((C406-(1/(1+EXP(-Controls!$B$10*(0-Controls!$B$11)))))/((1/(1+EXP(-Controls!$B$10*(30-Controls!$B$11))))-(1/(1+EXP(-Controls!$B$10*(0-Controls!$B$11))))))),"")</f>
        <v/>
      </c>
      <c r="E406">
        <f>IFERROR(VLOOKUP(A406,Impact_Rates!$A:$T,5,FALSE)*D406/365,"")</f>
        <v/>
      </c>
    </row>
    <row r="407">
      <c r="A407" t="inlineStr">
        <is>
          <t>Deaths due to aid cuts (scenario input)</t>
        </is>
      </c>
      <c r="B407" t="n">
        <v>16</v>
      </c>
      <c r="C407">
        <f>(1/(1+EXP(-Controls!$B$10*(B407-Controls!$B$11))))</f>
        <v/>
      </c>
      <c r="D407">
        <f>IFERROR(VLOOKUP(A407,Impact_Rates!$A:$T,20,FALSE)*((C407-(1/(1+EXP(-Controls!$B$10*(0-Controls!$B$11)))))/((1/(1+EXP(-Controls!$B$10*(30-Controls!$B$11))))-(1/(1+EXP(-Controls!$B$10*(0-Controls!$B$11))))))),"")</f>
        <v/>
      </c>
      <c r="E407">
        <f>IFERROR(VLOOKUP(A407,Impact_Rates!$A:$T,5,FALSE)*D407/365,"")</f>
        <v/>
      </c>
    </row>
    <row r="408">
      <c r="A408" t="inlineStr">
        <is>
          <t>Deaths due to aid cuts (scenario input)</t>
        </is>
      </c>
      <c r="B408" t="n">
        <v>17</v>
      </c>
      <c r="C408">
        <f>(1/(1+EXP(-Controls!$B$10*(B408-Controls!$B$11))))</f>
        <v/>
      </c>
      <c r="D408">
        <f>IFERROR(VLOOKUP(A408,Impact_Rates!$A:$T,20,FALSE)*((C408-(1/(1+EXP(-Controls!$B$10*(0-Controls!$B$11)))))/((1/(1+EXP(-Controls!$B$10*(30-Controls!$B$11))))-(1/(1+EXP(-Controls!$B$10*(0-Controls!$B$11))))))),"")</f>
        <v/>
      </c>
      <c r="E408">
        <f>IFERROR(VLOOKUP(A408,Impact_Rates!$A:$T,5,FALSE)*D408/365,"")</f>
        <v/>
      </c>
    </row>
    <row r="409">
      <c r="A409" t="inlineStr">
        <is>
          <t>Deaths due to aid cuts (scenario input)</t>
        </is>
      </c>
      <c r="B409" t="n">
        <v>18</v>
      </c>
      <c r="C409">
        <f>(1/(1+EXP(-Controls!$B$10*(B409-Controls!$B$11))))</f>
        <v/>
      </c>
      <c r="D409">
        <f>IFERROR(VLOOKUP(A409,Impact_Rates!$A:$T,20,FALSE)*((C409-(1/(1+EXP(-Controls!$B$10*(0-Controls!$B$11)))))/((1/(1+EXP(-Controls!$B$10*(30-Controls!$B$11))))-(1/(1+EXP(-Controls!$B$10*(0-Controls!$B$11))))))),"")</f>
        <v/>
      </c>
      <c r="E409">
        <f>IFERROR(VLOOKUP(A409,Impact_Rates!$A:$T,5,FALSE)*D409/365,"")</f>
        <v/>
      </c>
    </row>
    <row r="410">
      <c r="A410" t="inlineStr">
        <is>
          <t>Deaths due to aid cuts (scenario input)</t>
        </is>
      </c>
      <c r="B410" t="n">
        <v>19</v>
      </c>
      <c r="C410">
        <f>(1/(1+EXP(-Controls!$B$10*(B410-Controls!$B$11))))</f>
        <v/>
      </c>
      <c r="D410">
        <f>IFERROR(VLOOKUP(A410,Impact_Rates!$A:$T,20,FALSE)*((C410-(1/(1+EXP(-Controls!$B$10*(0-Controls!$B$11)))))/((1/(1+EXP(-Controls!$B$10*(30-Controls!$B$11))))-(1/(1+EXP(-Controls!$B$10*(0-Controls!$B$11))))))),"")</f>
        <v/>
      </c>
      <c r="E410">
        <f>IFERROR(VLOOKUP(A410,Impact_Rates!$A:$T,5,FALSE)*D410/365,"")</f>
        <v/>
      </c>
    </row>
    <row r="411">
      <c r="A411" t="inlineStr">
        <is>
          <t>Deaths due to aid cuts (scenario input)</t>
        </is>
      </c>
      <c r="B411" t="n">
        <v>20</v>
      </c>
      <c r="C411">
        <f>(1/(1+EXP(-Controls!$B$10*(B411-Controls!$B$11))))</f>
        <v/>
      </c>
      <c r="D411">
        <f>IFERROR(VLOOKUP(A411,Impact_Rates!$A:$T,20,FALSE)*((C411-(1/(1+EXP(-Controls!$B$10*(0-Controls!$B$11)))))/((1/(1+EXP(-Controls!$B$10*(30-Controls!$B$11))))-(1/(1+EXP(-Controls!$B$10*(0-Controls!$B$11))))))),"")</f>
        <v/>
      </c>
      <c r="E411">
        <f>IFERROR(VLOOKUP(A411,Impact_Rates!$A:$T,5,FALSE)*D411/365,"")</f>
        <v/>
      </c>
    </row>
    <row r="412">
      <c r="A412" t="inlineStr">
        <is>
          <t>Deaths due to aid cuts (scenario input)</t>
        </is>
      </c>
      <c r="B412" t="n">
        <v>21</v>
      </c>
      <c r="C412">
        <f>(1/(1+EXP(-Controls!$B$10*(B412-Controls!$B$11))))</f>
        <v/>
      </c>
      <c r="D412">
        <f>IFERROR(VLOOKUP(A412,Impact_Rates!$A:$T,20,FALSE)*((C412-(1/(1+EXP(-Controls!$B$10*(0-Controls!$B$11)))))/((1/(1+EXP(-Controls!$B$10*(30-Controls!$B$11))))-(1/(1+EXP(-Controls!$B$10*(0-Controls!$B$11))))))),"")</f>
        <v/>
      </c>
      <c r="E412">
        <f>IFERROR(VLOOKUP(A412,Impact_Rates!$A:$T,5,FALSE)*D412/365,"")</f>
        <v/>
      </c>
    </row>
    <row r="413">
      <c r="A413" t="inlineStr">
        <is>
          <t>Deaths due to aid cuts (scenario input)</t>
        </is>
      </c>
      <c r="B413" t="n">
        <v>22</v>
      </c>
      <c r="C413">
        <f>(1/(1+EXP(-Controls!$B$10*(B413-Controls!$B$11))))</f>
        <v/>
      </c>
      <c r="D413">
        <f>IFERROR(VLOOKUP(A413,Impact_Rates!$A:$T,20,FALSE)*((C413-(1/(1+EXP(-Controls!$B$10*(0-Controls!$B$11)))))/((1/(1+EXP(-Controls!$B$10*(30-Controls!$B$11))))-(1/(1+EXP(-Controls!$B$10*(0-Controls!$B$11))))))),"")</f>
        <v/>
      </c>
      <c r="E413">
        <f>IFERROR(VLOOKUP(A413,Impact_Rates!$A:$T,5,FALSE)*D413/365,"")</f>
        <v/>
      </c>
    </row>
    <row r="414">
      <c r="A414" t="inlineStr">
        <is>
          <t>Deaths due to aid cuts (scenario input)</t>
        </is>
      </c>
      <c r="B414" t="n">
        <v>23</v>
      </c>
      <c r="C414">
        <f>(1/(1+EXP(-Controls!$B$10*(B414-Controls!$B$11))))</f>
        <v/>
      </c>
      <c r="D414">
        <f>IFERROR(VLOOKUP(A414,Impact_Rates!$A:$T,20,FALSE)*((C414-(1/(1+EXP(-Controls!$B$10*(0-Controls!$B$11)))))/((1/(1+EXP(-Controls!$B$10*(30-Controls!$B$11))))-(1/(1+EXP(-Controls!$B$10*(0-Controls!$B$11))))))),"")</f>
        <v/>
      </c>
      <c r="E414">
        <f>IFERROR(VLOOKUP(A414,Impact_Rates!$A:$T,5,FALSE)*D414/365,"")</f>
        <v/>
      </c>
    </row>
    <row r="415">
      <c r="A415" t="inlineStr">
        <is>
          <t>Deaths due to aid cuts (scenario input)</t>
        </is>
      </c>
      <c r="B415" t="n">
        <v>24</v>
      </c>
      <c r="C415">
        <f>(1/(1+EXP(-Controls!$B$10*(B415-Controls!$B$11))))</f>
        <v/>
      </c>
      <c r="D415">
        <f>IFERROR(VLOOKUP(A415,Impact_Rates!$A:$T,20,FALSE)*((C415-(1/(1+EXP(-Controls!$B$10*(0-Controls!$B$11)))))/((1/(1+EXP(-Controls!$B$10*(30-Controls!$B$11))))-(1/(1+EXP(-Controls!$B$10*(0-Controls!$B$11))))))),"")</f>
        <v/>
      </c>
      <c r="E415">
        <f>IFERROR(VLOOKUP(A415,Impact_Rates!$A:$T,5,FALSE)*D415/365,"")</f>
        <v/>
      </c>
    </row>
    <row r="416">
      <c r="A416" t="inlineStr">
        <is>
          <t>Deaths due to aid cuts (scenario input)</t>
        </is>
      </c>
      <c r="B416" t="n">
        <v>25</v>
      </c>
      <c r="C416">
        <f>(1/(1+EXP(-Controls!$B$10*(B416-Controls!$B$11))))</f>
        <v/>
      </c>
      <c r="D416">
        <f>IFERROR(VLOOKUP(A416,Impact_Rates!$A:$T,20,FALSE)*((C416-(1/(1+EXP(-Controls!$B$10*(0-Controls!$B$11)))))/((1/(1+EXP(-Controls!$B$10*(30-Controls!$B$11))))-(1/(1+EXP(-Controls!$B$10*(0-Controls!$B$11))))))),"")</f>
        <v/>
      </c>
      <c r="E416">
        <f>IFERROR(VLOOKUP(A416,Impact_Rates!$A:$T,5,FALSE)*D416/365,"")</f>
        <v/>
      </c>
    </row>
    <row r="417">
      <c r="A417" t="inlineStr">
        <is>
          <t>Deaths due to aid cuts (scenario input)</t>
        </is>
      </c>
      <c r="B417" t="n">
        <v>26</v>
      </c>
      <c r="C417">
        <f>(1/(1+EXP(-Controls!$B$10*(B417-Controls!$B$11))))</f>
        <v/>
      </c>
      <c r="D417">
        <f>IFERROR(VLOOKUP(A417,Impact_Rates!$A:$T,20,FALSE)*((C417-(1/(1+EXP(-Controls!$B$10*(0-Controls!$B$11)))))/((1/(1+EXP(-Controls!$B$10*(30-Controls!$B$11))))-(1/(1+EXP(-Controls!$B$10*(0-Controls!$B$11))))))),"")</f>
        <v/>
      </c>
      <c r="E417">
        <f>IFERROR(VLOOKUP(A417,Impact_Rates!$A:$T,5,FALSE)*D417/365,"")</f>
        <v/>
      </c>
    </row>
    <row r="418">
      <c r="A418" t="inlineStr">
        <is>
          <t>Deaths due to aid cuts (scenario input)</t>
        </is>
      </c>
      <c r="B418" t="n">
        <v>27</v>
      </c>
      <c r="C418">
        <f>(1/(1+EXP(-Controls!$B$10*(B418-Controls!$B$11))))</f>
        <v/>
      </c>
      <c r="D418">
        <f>IFERROR(VLOOKUP(A418,Impact_Rates!$A:$T,20,FALSE)*((C418-(1/(1+EXP(-Controls!$B$10*(0-Controls!$B$11)))))/((1/(1+EXP(-Controls!$B$10*(30-Controls!$B$11))))-(1/(1+EXP(-Controls!$B$10*(0-Controls!$B$11))))))),"")</f>
        <v/>
      </c>
      <c r="E418">
        <f>IFERROR(VLOOKUP(A418,Impact_Rates!$A:$T,5,FALSE)*D418/365,"")</f>
        <v/>
      </c>
    </row>
    <row r="419">
      <c r="A419" t="inlineStr">
        <is>
          <t>Deaths due to aid cuts (scenario input)</t>
        </is>
      </c>
      <c r="B419" t="n">
        <v>28</v>
      </c>
      <c r="C419">
        <f>(1/(1+EXP(-Controls!$B$10*(B419-Controls!$B$11))))</f>
        <v/>
      </c>
      <c r="D419">
        <f>IFERROR(VLOOKUP(A419,Impact_Rates!$A:$T,20,FALSE)*((C419-(1/(1+EXP(-Controls!$B$10*(0-Controls!$B$11)))))/((1/(1+EXP(-Controls!$B$10*(30-Controls!$B$11))))-(1/(1+EXP(-Controls!$B$10*(0-Controls!$B$11))))))),"")</f>
        <v/>
      </c>
      <c r="E419">
        <f>IFERROR(VLOOKUP(A419,Impact_Rates!$A:$T,5,FALSE)*D419/365,"")</f>
        <v/>
      </c>
    </row>
    <row r="420">
      <c r="A420" t="inlineStr">
        <is>
          <t>Deaths due to aid cuts (scenario input)</t>
        </is>
      </c>
      <c r="B420" t="n">
        <v>29</v>
      </c>
      <c r="C420">
        <f>(1/(1+EXP(-Controls!$B$10*(B420-Controls!$B$11))))</f>
        <v/>
      </c>
      <c r="D420">
        <f>IFERROR(VLOOKUP(A420,Impact_Rates!$A:$T,20,FALSE)*((C420-(1/(1+EXP(-Controls!$B$10*(0-Controls!$B$11)))))/((1/(1+EXP(-Controls!$B$10*(30-Controls!$B$11))))-(1/(1+EXP(-Controls!$B$10*(0-Controls!$B$11))))))),"")</f>
        <v/>
      </c>
      <c r="E420">
        <f>IFERROR(VLOOKUP(A420,Impact_Rates!$A:$T,5,FALSE)*D420/365,"")</f>
        <v/>
      </c>
    </row>
    <row r="421">
      <c r="A421" t="inlineStr">
        <is>
          <t>Deaths due to aid cuts (scenario input)</t>
        </is>
      </c>
      <c r="B421" t="n">
        <v>30</v>
      </c>
      <c r="C421">
        <f>(1/(1+EXP(-Controls!$B$10*(B421-Controls!$B$11))))</f>
        <v/>
      </c>
      <c r="D421">
        <f>IFERROR(VLOOKUP(A421,Impact_Rates!$A:$T,20,FALSE)*((C421-(1/(1+EXP(-Controls!$B$10*(0-Controls!$B$11)))))/((1/(1+EXP(-Controls!$B$10*(30-Controls!$B$11))))-(1/(1+EXP(-Controls!$B$10*(0-Controls!$B$11))))))),"")</f>
        <v/>
      </c>
      <c r="E421">
        <f>IFERROR(VLOOKUP(A421,Impact_Rates!$A:$T,5,FALSE)*D421/365,"")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2026-02-04T21:26:43Z</dcterms:created>
  <dcterms:modified xmlns:dcterms="http://purl.org/dc/terms/" xmlns:xsi="http://www.w3.org/2001/XMLSchema-instance" xsi:type="dcterms:W3CDTF">2026-02-04T21:28:22Z</dcterms:modified>
</cp:coreProperties>
</file>